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llit\Dropbox\Gest ambiental\Eivissa\St Josep\220027. Pressupostos participatius st Josep\"/>
    </mc:Choice>
  </mc:AlternateContent>
  <xr:revisionPtr revIDLastSave="0" documentId="13_ncr:1_{4C56457A-4147-4C27-82C3-5138991B0C0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POSTES FINALS" sheetId="5" r:id="rId1"/>
    <sheet name="Resultats votacions" sheetId="1" r:id="rId2"/>
    <sheet name="Hoja2" sheetId="2" r:id="rId3"/>
    <sheet name="Hoja1" sheetId="3" r:id="rId4"/>
    <sheet name="Propostes elegides" sheetId="4" r:id="rId5"/>
  </sheets>
  <definedNames>
    <definedName name="_xlnm._FilterDatabase" localSheetId="3" hidden="1">Hoja1!$A$1:$N$1</definedName>
    <definedName name="_xlnm._FilterDatabase" localSheetId="2" hidden="1">Hoja2!$A$1:$E$1</definedName>
    <definedName name="_xlnm._FilterDatabase" localSheetId="4" hidden="1">'Propostes elegides'!$A$1:$N$1</definedName>
    <definedName name="_xlnm._FilterDatabase" localSheetId="1" hidden="1">'Resultats votacions'!$A$1:$M$1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3" l="1"/>
  <c r="J20" i="3" s="1"/>
  <c r="E22" i="4" l="1"/>
  <c r="N8" i="4"/>
  <c r="N9" i="4" s="1"/>
  <c r="I14" i="3"/>
  <c r="H7" i="3"/>
  <c r="H8" i="3" s="1"/>
  <c r="H9" i="3" s="1"/>
  <c r="H10" i="3" s="1"/>
  <c r="H11" i="3" s="1"/>
  <c r="H12" i="3" s="1"/>
  <c r="H13" i="3" s="1"/>
  <c r="G2" i="3"/>
  <c r="G3" i="3" s="1"/>
  <c r="E22" i="3"/>
  <c r="H22" i="1"/>
  <c r="G6" i="1"/>
  <c r="G7" i="1" s="1"/>
  <c r="G10" i="1" s="1"/>
  <c r="I3" i="1"/>
  <c r="H2" i="1"/>
  <c r="E27" i="1"/>
  <c r="I15" i="3"/>
  <c r="I16" i="3" s="1"/>
  <c r="I17" i="3" s="1"/>
  <c r="I18" i="3" s="1"/>
  <c r="N21" i="3" s="1"/>
  <c r="J21" i="3"/>
  <c r="G4" i="3"/>
  <c r="G5" i="3" s="1"/>
  <c r="G6" i="3" s="1"/>
  <c r="N9" i="3"/>
  <c r="N11" i="3"/>
  <c r="H24" i="3" l="1"/>
  <c r="H25" i="3" s="1"/>
  <c r="N20" i="4"/>
  <c r="G11" i="1" l="1"/>
  <c r="G12" i="1" s="1"/>
  <c r="I6" i="1"/>
  <c r="I7" i="1" s="1"/>
  <c r="I9" i="1" s="1"/>
  <c r="I11" i="1" s="1"/>
  <c r="I12" i="1" s="1"/>
  <c r="H4" i="1" l="1"/>
  <c r="H5" i="1" s="1"/>
  <c r="H6" i="1" s="1"/>
  <c r="H7" i="1" s="1"/>
  <c r="H8" i="1" s="1"/>
  <c r="H11" i="1" s="1"/>
  <c r="H12" i="1" s="1"/>
  <c r="M15" i="1" s="1"/>
  <c r="M16" i="1" s="1"/>
  <c r="I13" i="1" l="1"/>
  <c r="I15" i="1" s="1"/>
  <c r="M18" i="1" s="1"/>
  <c r="M19" i="1" s="1"/>
  <c r="G13" i="1"/>
  <c r="G14" i="1" s="1"/>
  <c r="G16" i="1" s="1"/>
  <c r="G17" i="1" s="1"/>
  <c r="G19" i="1" s="1"/>
  <c r="G20" i="1" s="1"/>
  <c r="G26" i="1" s="1"/>
  <c r="G29" i="1" s="1"/>
  <c r="G30" i="1" s="1"/>
</calcChain>
</file>

<file path=xl/sharedStrings.xml><?xml version="1.0" encoding="utf-8"?>
<sst xmlns="http://schemas.openxmlformats.org/spreadsheetml/2006/main" count="428" uniqueCount="129">
  <si>
    <t>Número</t>
  </si>
  <si>
    <t>Nom</t>
  </si>
  <si>
    <t>Descripció</t>
  </si>
  <si>
    <t>Area</t>
  </si>
  <si>
    <t>Creació d'una àrea recreativa a Cala de Bou - Port des Torrent</t>
  </si>
  <si>
    <t xml:space="preserve">Adequar l'àrea recreativa de Port des Torrent dotant-la de més taules i torradores. </t>
  </si>
  <si>
    <t>Sant Agustí - Cala de Bou</t>
  </si>
  <si>
    <t xml:space="preserve">Creació d'un circuït  per dur a terme la pràctica esportiva del frisby golf.  L'actuació consistiria en l'adquisició dels materials necessaris per a la pràctica del frisby golf i organitzar activitats o esdeveniments puntuals en diverses ubicacions del municipi.
</t>
  </si>
  <si>
    <t>Reductors de velocitat a l'Avinguda Sant Agustí a Cala de Bou</t>
  </si>
  <si>
    <t xml:space="preserve">Repensar la circulació de vehicles a l'Avinguda Sant Agustí. Posar principalment reductors de velocitat.  Passen a diari una gran quantitat de vehicles i a molta velocitat. </t>
  </si>
  <si>
    <t>Ombracle i fonts d'aigua al parc infantil de Sant Josep</t>
  </si>
  <si>
    <t xml:space="preserve">Intal·lar un ombracle mòbil i fonts d'aigua en el parc infantil de Sant Josep. L'ombracle s'hauria d'intal·lar a l'estiu i retirar a l'hivern. </t>
  </si>
  <si>
    <t>Sant Josep - Es Cubells</t>
  </si>
  <si>
    <t>Exercici físic: promoció / prevenció de la salut.</t>
  </si>
  <si>
    <t>Creació d'espais a l'aire lliure amb el sòl encoixinat, com els dels parcs infantils, vallat i amb zona de sombra que tengui aparells de gimnàstica per a la gent gran. Que pugui utilitzar-se també per activitats en grup.</t>
  </si>
  <si>
    <t>Sant Jordi - Sant Francesc</t>
  </si>
  <si>
    <t>Skate park a Sant Jordi</t>
  </si>
  <si>
    <t>Dotar el nucli de Sant Jordi, per exempel a la zona de  Can Burgo d'un skatepark i un circuït de bicicletes.  En la mesura del possible hauria d'estar instal·lat a una zona acotada dins un recinte esportiu, per tal de facilitat el manteniment i la seguretat de la instal·lació i dels usuaris.</t>
  </si>
  <si>
    <t>Parc Infantil a Sant Jordi</t>
  </si>
  <si>
    <t>Crear una zona infantil a la plaça de Sant Jordi amb jocs  i zones d'ombra. 
Instal·lar temporalment veles tensades subjectades a màstils per donar ombra a l'estiu a les zones de joc, mentres no es porta a terme la reforma integral de la plaça.
Instal·lar algun joc inclusiu per a infants menors de 3 anys, mantenint l'estètica dels existents per complir amb les normatives de Patrimoni.</t>
  </si>
  <si>
    <t>Serveis de rentapeus a les platges</t>
  </si>
  <si>
    <t xml:space="preserve">Dotar de serveis de rentapeus a  les platges de Cala Bassa i Port des Torrent. </t>
  </si>
  <si>
    <t>Municipal</t>
  </si>
  <si>
    <t>Pèrgola solar a la zona de locals polivalents de Cala de Bou i Parc Infantil</t>
  </si>
  <si>
    <t xml:space="preserve">Instal·lar panells solars convencionals la semi pèrgola existent a les oficines municipals de Cala de Bou  i disposar d'un espai de descans que subministri energia als locals. </t>
  </si>
  <si>
    <t>Platja lliure de fum</t>
  </si>
  <si>
    <t>Fer recomanacions de no fumar a les platges del municipi. Aquesta mesura s'implantaria  amb un seguit d'actuacions: 
Declaració per l'Ajuntament de platges o trams de platges sense fum
Inscripció de les platges a la Xarxa de Platges sense Fum de Balears
Contractació del personal necessari per a la realització de les tasques de vigilància i recomanacions de no fumar
Contractació i instal·lació de la cartelleria informativa</t>
  </si>
  <si>
    <t>Senyalització de carrers i camins</t>
  </si>
  <si>
    <t xml:space="preserve">Millorar, nombrar o renombrar els carrers, camins i disseminats del municipi. Senyalització amb plaques de totes les vies i actualització o modificació de mapes i noms de vies. Seria necessari fer un estudi previ d'estat de situació i planificació de les actuacions a desenvolupar. </t>
  </si>
  <si>
    <t>Adequar un espai per als animals de companyia a Cala de Bou</t>
  </si>
  <si>
    <t>Disposar d'un espai per als animals de companyia. 
L’espai comptarà amb un circuit d’obstacles que permeti als cans fer exercici i potenciar la seua intel•ligència i habilitat , necessari per a una vida saludable; bancs; fonts dobles d’aigua (pels humans i pels animals); expenedores de bosses per recollir la femta; papereres; ombres...</t>
  </si>
  <si>
    <t>Parc Infantil a Cala Vadella</t>
  </si>
  <si>
    <t xml:space="preserve">Fer un parc infantil a Cala Vadella ja que actualment no n'hi ha cap.  L'únic espai disponible per a poder construir un parc infantil a Cala Vedella és a la platja, l'espai de sorra més allunyat del mar i amb arbrat seria ideal per poder albergar diferents jocs infantils que podrien ser de fusta i temàtica marina. </t>
  </si>
  <si>
    <t>Instal·lació de plaques amb codi d'emergències dels habitatges disseminats del municipi</t>
  </si>
  <si>
    <t>Intal·lació de plaques amb el codi d'emergències en els habitatges disseminats del municipi.  Serveixen per a localitzar les cases en cas d'emergència per part del servei 112.</t>
  </si>
  <si>
    <t>Redacció del Pla Municipal d'Accessibilitat</t>
  </si>
  <si>
    <t>Elaborar el pla d'accessibilitat universal amb l'objectiu de millorar l’accessibilitat a l’espai públic, edificis, transport, productes, serveis i processos de comunicació a fi de garantir l’autonomia, la igualtat d’oportunitats i la no-discriminació de les persones amb diversitat funcional, auditiva, visual i amb dificultats en la comprensió i la parla. Desplegar el pla posant èmfasi en totes les activitats de lleure, esdeveniments ciutadans i activitats culturals.</t>
  </si>
  <si>
    <t>Millorar el  parc infantil de Sant Agustí</t>
  </si>
  <si>
    <t xml:space="preserve">Millorar el parc infantil de Sant Agustí dotant-lo d'algun espai destinat a boixos de 1 a  3 anys i taula de ping pong a l'exterior. </t>
  </si>
  <si>
    <t>Ampliar l'ajardinament del Tancó de Can Curt</t>
  </si>
  <si>
    <t>L'actuació consistiria en llevar les canyes que envaeixen un espai del tancó i recuperar-lo. Les actuacions a realitzar son la poda i retirada de les canyes des de l'arrel i la pavimentació de l'espai recuperat amb un material semblant al paviment existent a l'espai del tancó.</t>
  </si>
  <si>
    <t>Autonomia energètica de l'edifici de Can Curt</t>
  </si>
  <si>
    <t>Instal·lació de plaques solars convencionals en règim d'autoconsum a la superficie de la coberta de  l'edifici de Can Curt.</t>
  </si>
  <si>
    <t>Pla de millora dels parcs infantils municipals</t>
  </si>
  <si>
    <t xml:space="preserve">Elaboracio d'un pla de millora dels pacs infantils municipals per tal que s'adaptin a les necessitats i demandes reals dels usuaris. </t>
  </si>
  <si>
    <t>Seguretat per  als vianants i ciclistes  en  la carretera de l'aeroport fins a la cruïlla  de Sant Josep</t>
  </si>
  <si>
    <t>Dur a terme actuacions de senyalització o restriccions a la circulació de vehicles per tal millorar la seguretat de la carretera, mitjançant la construcció de reductors de velocitat i la seva corresponent senyalització. Es descarta la possibilitat de fer una vorera o carril bici ja que s'hauria d'ampliar la secció de la calçada, expropiant terrenys privats.</t>
  </si>
  <si>
    <t xml:space="preserve">Millora de les papereres </t>
  </si>
  <si>
    <t>Substitució de les paperes actuals del carrer Es Caló i l'Avinguda Sant Agustí. Les que hi ha són molt grans i hi deixen les bosses de fems. A més d’unificar models, s'instal·laran papereres que permetin el reciclatge de com a mínim  3 fraccions (paper/cartró, envasos lleugers i rebuig).</t>
  </si>
  <si>
    <t>Cartelleria informativa a Cala de Bou</t>
  </si>
  <si>
    <t xml:space="preserve">Instal·lació de cartelleria informativa a Cala de Bou que indentifiqui els serveis dels quals es disposa i els seus punts d'interès. </t>
  </si>
  <si>
    <t>Dotar el nucli de Sant Jordi   de més papereres i bancs</t>
  </si>
  <si>
    <t xml:space="preserve">Dotar de bancs i papereres el nucli de Sant Jordi ja que els que hi ha actualment resultes insuficients.  S'analitzarà prèviament la necessitat real i, a més d’unificar models, s'instal·laran papereres que permetin el reciclatge de com a mínim  3 fraccions (paper/cartró, envasos lleugers i rebuig).
</t>
  </si>
  <si>
    <t>Embellir el monument Ca na Palleva</t>
  </si>
  <si>
    <t>Arreglar, embellir i mantenir la zona del monument de Ca na Palleva. Es duran a terme actuacins de desbrossament i poda i es plantarà vegetació ornamental baixa que permeti veure el monument . Es farà un camí de terra compactada per a poder visitar-lo.</t>
  </si>
  <si>
    <t>Parcs infantils inclusius Sant Josep</t>
  </si>
  <si>
    <t>Fer inclusius els parcs actuals de Sant Josep. Entrades accessibles, aparcament reservat persones amb mobilitat reduïda, rebaixos a les voreres, gronxadors que puguin ser utilitzats per nens i nenes amb mobilitat reduïda,...</t>
  </si>
  <si>
    <t>COST</t>
  </si>
  <si>
    <t>Proposta repartiment econòmic propostes</t>
  </si>
  <si>
    <t xml:space="preserve">Resultat votacions: </t>
  </si>
  <si>
    <t xml:space="preserve">ranking. Les propostes a nivell municipal es divideixen entre els 3 nuclis </t>
  </si>
  <si>
    <t>Les propostes a nivell de nucli fins a 150.000€ o import restant (en cas que una municipal tengui més punts)</t>
  </si>
  <si>
    <t>Excedent d'altres nuclis: es passa a la resta de manera proporcional</t>
  </si>
  <si>
    <t>Camp o ruta de frisby golf</t>
  </si>
  <si>
    <t>A S Agustí</t>
  </si>
  <si>
    <t>A S Jordi</t>
  </si>
  <si>
    <t xml:space="preserve"> A S Josep </t>
  </si>
  <si>
    <t>TOTAL DESPESA</t>
  </si>
  <si>
    <t>EXCEDENT</t>
  </si>
  <si>
    <t>Creació d'un circuït  per dur a terme la pràctica esportiva del frisby golf.  L'actuació consistiria en l'adquisició dels materials necessaris per a la pràctica del frisby golf i organitzar activitats o esdeveniments puntuals en diverses ubicacions del municipi.</t>
  </si>
  <si>
    <t>Punts</t>
  </si>
  <si>
    <t>SENYALITZACIÓ DE CARRERS I CAMINS</t>
  </si>
  <si>
    <t>PLATJA LLIURE DE FUM</t>
  </si>
  <si>
    <t>CAMP O RUTA DE FRISBEE GOLF</t>
  </si>
  <si>
    <t>INSTAL·LACIÓ DE PLAQUES AMB CODI D'EMERGÈNCIES DELS HABITATGES DISSEMINATS DEL MUNICIPI</t>
  </si>
  <si>
    <t>REDACCIÓ DEL PLA MUNICIPAL D'ACCESSIBILITAT</t>
  </si>
  <si>
    <t>PLA DE MILLORA DELS PARCS INFANTILS MUNICIPALS</t>
  </si>
  <si>
    <t>MILLORAR EL  PARC INFANTIL DE SANT AGUSTÍ</t>
  </si>
  <si>
    <t>AMPLIAR L'ENJARDINAMENT DEL TANCÓ DE CAN CURT</t>
  </si>
  <si>
    <t>ADEQUAR UN ESPAI PER ALS ANIMALS DE COMPANYIA A CALA DE BOU</t>
  </si>
  <si>
    <t>AUTONOMIA ENERGÈTICA DE L'EDIFICI DE CAN CURT</t>
  </si>
  <si>
    <t>SERVEIS DE RENTAPEUS A LES PLATGES</t>
  </si>
  <si>
    <t xml:space="preserve">MILLORA DE LES PAPERERES </t>
  </si>
  <si>
    <t>PÈRGOLA SOLAR A LA ZONA DE LOCALS POLIVALENTS DE CALA DE BOU I PARC INFANTIL</t>
  </si>
  <si>
    <t>CARTELLERIA INFORMATIVA A CALA DE BOU</t>
  </si>
  <si>
    <t>CREACIÓ D'UNA ÀREA RECREATIVA A CALA DE BOU – ES PORT DES TORRENT</t>
  </si>
  <si>
    <t>REDUCTORS DE VELOCITAT A L'AVINGUDA DE SANT AGUSTÍ A CALA DE BOU</t>
  </si>
  <si>
    <t>PARC DE PATINANTGE A SANT JORDI</t>
  </si>
  <si>
    <t>EXERCICI FÍSIC: PROMOCIÓ / PREVENCIÓ DE LES MALALTIES.</t>
  </si>
  <si>
    <t>PARC INFANTIL A SANT JORDI</t>
  </si>
  <si>
    <t>SEGURETAT PER ALS VIANANTS I CICLISTES  A LA CARRETERA DE L'AEROPORT FINS A LA CRUÏLLA DE SANT JOSEP</t>
  </si>
  <si>
    <t>DOTAR EL NUCLI DE SANT JORDI   DE MÉS PAPERERES I BANCS</t>
  </si>
  <si>
    <t>EMBELLIR EL MONUMENT DE CA NA PALLEVA</t>
  </si>
  <si>
    <t>OMBRACLE I FONTS AL PARC INFANTIL DE SANT JOSEP</t>
  </si>
  <si>
    <t>PARC INFANTIL A CALA VEDELLA</t>
  </si>
  <si>
    <t>PARCS INFANTILS INCLUSIUS A SANT JOSEP</t>
  </si>
  <si>
    <t>NO ENTRA</t>
  </si>
  <si>
    <t xml:space="preserve">TOTAL </t>
  </si>
  <si>
    <t>ESTAT</t>
  </si>
  <si>
    <t>Nº</t>
  </si>
  <si>
    <t>Per iniciar</t>
  </si>
  <si>
    <t>Avançat</t>
  </si>
  <si>
    <t>HO FA ES CONSELL</t>
  </si>
  <si>
    <t>Avançat. Encarregat redacció Pla</t>
  </si>
  <si>
    <t>Avançat.</t>
  </si>
  <si>
    <t>Avançat. Netejat el terreny i pendent de projecte</t>
  </si>
  <si>
    <t>Iniciat</t>
  </si>
  <si>
    <t>Avançat. Projecte redactat i pendent executar</t>
  </si>
  <si>
    <t>s'iniciarà abans d'acabar l'any</t>
  </si>
  <si>
    <t>100% fet</t>
  </si>
  <si>
    <t xml:space="preserve">Esborrany del Pla. Falta revisió per part associacions implicades. </t>
  </si>
  <si>
    <t>Fet</t>
  </si>
  <si>
    <t>Presentació document (esborrany) Inclou proposta 25, 19, 7, 23. Previst entrega divendres 21. S'ha d'iniciar l'execució de les propostes que inclou. El cost d'algunes millores supera l'import previst</t>
  </si>
  <si>
    <t>Feta primera part (neteja), avantprojecte fet i està pendent presentació pressupostos per encarregar l'execució</t>
  </si>
  <si>
    <t>Projecte fet- Ja té ubicació. Pendent formalització per executar projecte</t>
  </si>
  <si>
    <t>Acabat abans de final d'any. Serà en unes altres platges.</t>
  </si>
  <si>
    <t>S'han iniciat les obres de reforma del local. En estar acabat s'instal·larà la pèrgola (8 setmanes)</t>
  </si>
  <si>
    <t>Projecte fet. Falta aprovar pla seguretat. 24 inicien obres i duren 3 setmanes</t>
  </si>
  <si>
    <t>Projecte fet. Es disposa del terreny. Falta informe tècnic intern. I es podrà executar.</t>
  </si>
  <si>
    <t>Adjudicat. Es farà en breu</t>
  </si>
  <si>
    <t>projecte fet. Enviat a Costes. Pendent de la seva autorització administrativa</t>
  </si>
  <si>
    <t>Encarregada, en fase disseny. Finalitza a desembre 2022</t>
  </si>
  <si>
    <t xml:space="preserve">ESTAT </t>
  </si>
  <si>
    <t>INICIAT</t>
  </si>
  <si>
    <t>FINALITZAT</t>
  </si>
  <si>
    <t>HO FA EL CONSELL</t>
  </si>
  <si>
    <t>FINALITZADA REDACCIÓ DEL PLA</t>
  </si>
  <si>
    <t xml:space="preserve">INICIAT </t>
  </si>
  <si>
    <t>PENDENT AUTORITZACIÓ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</si>
</sst>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\ &quot;€&quot;"/>
  </numFmts>
  <fonts count="13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rgb="FF9C0006"/>
      <name val="Calibri"/>
      <family val="2"/>
    </font>
    <font>
      <sz val="9"/>
      <color rgb="FF006100"/>
      <name val="Calibri"/>
      <family val="2"/>
    </font>
    <font>
      <sz val="9"/>
      <color rgb="FF3F3F76"/>
      <name val="Calibri"/>
      <family val="2"/>
    </font>
  </fonts>
  <fills count="13">
    <fill>
      <patternFill patternType="none"/>
    </fill>
    <fill>
      <patternFill patternType="gray125"/>
    </fill>
    <fill>
      <patternFill patternType="none"/>
    </fill>
    <fill>
      <patternFill patternType="solid">
        <fgColor rgb="FF9CC2E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A5A5A5"/>
      </bottom>
      <diagonal/>
    </border>
    <border>
      <left/>
      <right style="thin">
        <color rgb="FFA5A5A5"/>
      </right>
      <top style="thin">
        <color rgb="FF000000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2" borderId="0" xfId="0" applyFill="1"/>
    <xf numFmtId="0" fontId="1" fillId="3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164" fontId="0" fillId="2" borderId="0" xfId="0" applyNumberFormat="1" applyFill="1"/>
    <xf numFmtId="164" fontId="0" fillId="2" borderId="1" xfId="0" applyNumberFormat="1" applyFill="1" applyBorder="1"/>
    <xf numFmtId="0" fontId="4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64" fontId="6" fillId="2" borderId="0" xfId="0" applyNumberFormat="1" applyFont="1" applyFill="1"/>
    <xf numFmtId="164" fontId="3" fillId="2" borderId="0" xfId="0" applyNumberFormat="1" applyFont="1" applyFill="1"/>
    <xf numFmtId="164" fontId="2" fillId="2" borderId="0" xfId="0" applyNumberFormat="1" applyFont="1" applyFill="1"/>
    <xf numFmtId="0" fontId="7" fillId="2" borderId="0" xfId="0" applyFont="1" applyFill="1"/>
    <xf numFmtId="0" fontId="4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164" fontId="7" fillId="2" borderId="5" xfId="0" applyNumberFormat="1" applyFont="1" applyFill="1" applyBorder="1" applyAlignment="1">
      <alignment wrapText="1"/>
    </xf>
    <xf numFmtId="164" fontId="8" fillId="2" borderId="0" xfId="0" applyNumberFormat="1" applyFont="1" applyFill="1"/>
    <xf numFmtId="164" fontId="9" fillId="2" borderId="0" xfId="0" applyNumberFormat="1" applyFont="1" applyFill="1"/>
    <xf numFmtId="49" fontId="2" fillId="2" borderId="0" xfId="0" applyNumberFormat="1" applyFont="1" applyFill="1"/>
    <xf numFmtId="49" fontId="3" fillId="2" borderId="0" xfId="0" applyNumberFormat="1" applyFont="1" applyFill="1"/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6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5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right" vertical="center"/>
    </xf>
    <xf numFmtId="0" fontId="10" fillId="7" borderId="10" xfId="0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0" fontId="7" fillId="9" borderId="10" xfId="0" applyFont="1" applyFill="1" applyBorder="1" applyAlignment="1">
      <alignment vertical="center"/>
    </xf>
    <xf numFmtId="0" fontId="12" fillId="10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0" fillId="2" borderId="5" xfId="0" applyFill="1" applyBorder="1"/>
    <xf numFmtId="0" fontId="4" fillId="6" borderId="11" xfId="0" applyFont="1" applyFill="1" applyBorder="1" applyAlignment="1">
      <alignment horizontal="center" vertical="center"/>
    </xf>
    <xf numFmtId="14" fontId="0" fillId="2" borderId="5" xfId="0" applyNumberFormat="1" applyFill="1" applyBorder="1"/>
    <xf numFmtId="0" fontId="0" fillId="11" borderId="5" xfId="0" applyFill="1" applyBorder="1"/>
    <xf numFmtId="0" fontId="0" fillId="9" borderId="5" xfId="0" applyFill="1" applyBorder="1"/>
    <xf numFmtId="0" fontId="0" fillId="12" borderId="5" xfId="0" applyFill="1" applyBorder="1"/>
  </cellXfs>
  <cellStyles count="1">
    <cellStyle name="Normal" xfId="0" builtinId="0"/>
  </cellStyles>
  <dxfs count="0"/>
  <tableStyles count="0" defaultTableStyle="Table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73" zoomScaleNormal="73" workbookViewId="0">
      <selection activeCell="K17" sqref="K17"/>
    </sheetView>
  </sheetViews>
  <sheetFormatPr baseColWidth="10" defaultRowHeight="14.4" x14ac:dyDescent="0.3"/>
  <cols>
    <col min="2" max="2" width="70.33203125" customWidth="1"/>
    <col min="3" max="3" width="26.44140625" customWidth="1"/>
    <col min="5" max="5" width="7.88671875" customWidth="1"/>
    <col min="6" max="6" width="46.109375" hidden="1" customWidth="1"/>
    <col min="7" max="7" width="23.109375" hidden="1" customWidth="1"/>
    <col min="8" max="8" width="20.6640625" customWidth="1"/>
  </cols>
  <sheetData>
    <row r="1" spans="1:8" ht="15" thickBot="1" x14ac:dyDescent="0.35">
      <c r="A1" s="22" t="s">
        <v>99</v>
      </c>
      <c r="B1" s="23" t="s">
        <v>1</v>
      </c>
      <c r="C1" s="23" t="s">
        <v>3</v>
      </c>
      <c r="D1" s="23" t="s">
        <v>57</v>
      </c>
      <c r="E1" s="23" t="s">
        <v>70</v>
      </c>
      <c r="F1" s="37" t="s">
        <v>98</v>
      </c>
      <c r="G1" s="38">
        <v>44851</v>
      </c>
      <c r="H1" s="39" t="s">
        <v>122</v>
      </c>
    </row>
    <row r="2" spans="1:8" ht="15" thickBot="1" x14ac:dyDescent="0.35">
      <c r="A2" s="24">
        <v>1</v>
      </c>
      <c r="B2" s="25" t="s">
        <v>71</v>
      </c>
      <c r="C2" s="26" t="s">
        <v>22</v>
      </c>
      <c r="D2" s="27">
        <v>60000</v>
      </c>
      <c r="E2" s="28">
        <v>22</v>
      </c>
      <c r="F2" s="31" t="s">
        <v>100</v>
      </c>
      <c r="G2" s="36" t="s">
        <v>108</v>
      </c>
      <c r="H2" s="41" t="s">
        <v>123</v>
      </c>
    </row>
    <row r="3" spans="1:8" ht="15" thickBot="1" x14ac:dyDescent="0.35">
      <c r="A3" s="24">
        <v>2</v>
      </c>
      <c r="B3" s="25" t="s">
        <v>72</v>
      </c>
      <c r="C3" s="26" t="s">
        <v>22</v>
      </c>
      <c r="D3" s="27">
        <v>36000</v>
      </c>
      <c r="E3" s="28">
        <v>23</v>
      </c>
      <c r="F3" s="32" t="s">
        <v>101</v>
      </c>
      <c r="G3" s="36" t="s">
        <v>109</v>
      </c>
      <c r="H3" s="41" t="s">
        <v>124</v>
      </c>
    </row>
    <row r="4" spans="1:8" ht="15" thickBot="1" x14ac:dyDescent="0.35">
      <c r="A4" s="24">
        <v>4</v>
      </c>
      <c r="B4" s="25" t="s">
        <v>74</v>
      </c>
      <c r="C4" s="26" t="s">
        <v>22</v>
      </c>
      <c r="D4" s="27">
        <v>40000</v>
      </c>
      <c r="E4" s="28">
        <v>47</v>
      </c>
      <c r="F4" s="33" t="s">
        <v>102</v>
      </c>
      <c r="G4" s="36"/>
      <c r="H4" s="40" t="s">
        <v>125</v>
      </c>
    </row>
    <row r="5" spans="1:8" ht="15" thickBot="1" x14ac:dyDescent="0.35">
      <c r="A5" s="24">
        <v>5</v>
      </c>
      <c r="B5" s="25" t="s">
        <v>75</v>
      </c>
      <c r="C5" s="26" t="s">
        <v>22</v>
      </c>
      <c r="D5" s="27">
        <v>14000</v>
      </c>
      <c r="E5" s="28">
        <v>40</v>
      </c>
      <c r="F5" s="32" t="s">
        <v>103</v>
      </c>
      <c r="G5" s="36" t="s">
        <v>110</v>
      </c>
      <c r="H5" s="41" t="s">
        <v>124</v>
      </c>
    </row>
    <row r="6" spans="1:8" ht="15" thickBot="1" x14ac:dyDescent="0.35">
      <c r="A6" s="24">
        <v>6</v>
      </c>
      <c r="B6" s="25" t="s">
        <v>76</v>
      </c>
      <c r="C6" s="26" t="s">
        <v>22</v>
      </c>
      <c r="D6" s="27">
        <v>10000</v>
      </c>
      <c r="E6" s="28">
        <v>23</v>
      </c>
      <c r="F6" s="32" t="s">
        <v>103</v>
      </c>
      <c r="G6" s="36" t="s">
        <v>112</v>
      </c>
      <c r="H6" s="41" t="s">
        <v>126</v>
      </c>
    </row>
    <row r="7" spans="1:8" ht="15" thickBot="1" x14ac:dyDescent="0.35">
      <c r="A7" s="24">
        <v>7</v>
      </c>
      <c r="B7" s="25" t="s">
        <v>77</v>
      </c>
      <c r="C7" s="26" t="s">
        <v>6</v>
      </c>
      <c r="D7" s="27">
        <v>18000</v>
      </c>
      <c r="E7" s="28">
        <v>31</v>
      </c>
      <c r="F7" s="32" t="s">
        <v>104</v>
      </c>
      <c r="G7" s="36" t="s">
        <v>111</v>
      </c>
      <c r="H7" s="41" t="s">
        <v>124</v>
      </c>
    </row>
    <row r="8" spans="1:8" ht="15" thickBot="1" x14ac:dyDescent="0.35">
      <c r="A8" s="24">
        <v>8</v>
      </c>
      <c r="B8" s="25" t="s">
        <v>78</v>
      </c>
      <c r="C8" s="26" t="s">
        <v>6</v>
      </c>
      <c r="D8" s="27">
        <v>10000</v>
      </c>
      <c r="E8" s="28">
        <v>20</v>
      </c>
      <c r="F8" s="32" t="s">
        <v>105</v>
      </c>
      <c r="G8" s="36" t="s">
        <v>113</v>
      </c>
      <c r="H8" s="41" t="s">
        <v>127</v>
      </c>
    </row>
    <row r="9" spans="1:8" ht="15" thickBot="1" x14ac:dyDescent="0.35">
      <c r="A9" s="24">
        <v>9</v>
      </c>
      <c r="B9" s="25" t="s">
        <v>79</v>
      </c>
      <c r="C9" s="26" t="s">
        <v>6</v>
      </c>
      <c r="D9" s="27">
        <v>40000</v>
      </c>
      <c r="E9" s="28">
        <v>12</v>
      </c>
      <c r="F9" s="31" t="s">
        <v>100</v>
      </c>
      <c r="G9" s="36" t="s">
        <v>114</v>
      </c>
      <c r="H9" s="41" t="s">
        <v>123</v>
      </c>
    </row>
    <row r="10" spans="1:8" ht="15" thickBot="1" x14ac:dyDescent="0.35">
      <c r="A10" s="24">
        <v>11</v>
      </c>
      <c r="B10" s="25" t="s">
        <v>81</v>
      </c>
      <c r="C10" s="26" t="s">
        <v>6</v>
      </c>
      <c r="D10" s="27">
        <v>4500</v>
      </c>
      <c r="E10" s="28">
        <v>10</v>
      </c>
      <c r="F10" s="34" t="s">
        <v>106</v>
      </c>
      <c r="G10" s="36" t="s">
        <v>115</v>
      </c>
      <c r="H10" s="41" t="s">
        <v>124</v>
      </c>
    </row>
    <row r="11" spans="1:8" ht="15" thickBot="1" x14ac:dyDescent="0.35">
      <c r="A11" s="24">
        <v>13</v>
      </c>
      <c r="B11" s="25" t="s">
        <v>83</v>
      </c>
      <c r="C11" s="26" t="s">
        <v>6</v>
      </c>
      <c r="D11" s="27">
        <v>12500</v>
      </c>
      <c r="E11" s="28">
        <v>18</v>
      </c>
      <c r="F11" s="34" t="s">
        <v>106</v>
      </c>
      <c r="G11" s="36" t="s">
        <v>116</v>
      </c>
      <c r="H11" s="41" t="s">
        <v>123</v>
      </c>
    </row>
    <row r="12" spans="1:8" ht="15" thickBot="1" x14ac:dyDescent="0.35">
      <c r="A12" s="24">
        <v>14</v>
      </c>
      <c r="B12" s="25" t="s">
        <v>84</v>
      </c>
      <c r="C12" s="26" t="s">
        <v>6</v>
      </c>
      <c r="D12" s="27">
        <v>5000</v>
      </c>
      <c r="E12" s="28">
        <v>2</v>
      </c>
      <c r="F12" s="32" t="s">
        <v>101</v>
      </c>
      <c r="G12" s="36" t="s">
        <v>121</v>
      </c>
      <c r="H12" s="41" t="s">
        <v>124</v>
      </c>
    </row>
    <row r="13" spans="1:8" ht="15" thickBot="1" x14ac:dyDescent="0.35">
      <c r="A13" s="24">
        <v>15</v>
      </c>
      <c r="B13" s="25" t="s">
        <v>85</v>
      </c>
      <c r="C13" s="26" t="s">
        <v>6</v>
      </c>
      <c r="D13" s="27">
        <v>15000</v>
      </c>
      <c r="E13" s="28">
        <v>22</v>
      </c>
      <c r="F13" s="32" t="s">
        <v>107</v>
      </c>
      <c r="G13" s="36" t="s">
        <v>109</v>
      </c>
      <c r="H13" s="41" t="s">
        <v>124</v>
      </c>
    </row>
    <row r="14" spans="1:8" ht="15" thickBot="1" x14ac:dyDescent="0.35">
      <c r="A14" s="24">
        <v>17</v>
      </c>
      <c r="B14" s="25" t="s">
        <v>87</v>
      </c>
      <c r="C14" s="26" t="s">
        <v>15</v>
      </c>
      <c r="D14" s="27">
        <v>50000</v>
      </c>
      <c r="E14" s="28">
        <v>88</v>
      </c>
      <c r="F14" s="31" t="s">
        <v>100</v>
      </c>
      <c r="G14" s="36" t="s">
        <v>117</v>
      </c>
      <c r="H14" s="41" t="s">
        <v>123</v>
      </c>
    </row>
    <row r="15" spans="1:8" ht="15" thickBot="1" x14ac:dyDescent="0.35">
      <c r="A15" s="24">
        <v>18</v>
      </c>
      <c r="B15" s="25" t="s">
        <v>88</v>
      </c>
      <c r="C15" s="26" t="s">
        <v>15</v>
      </c>
      <c r="D15" s="27">
        <v>40000</v>
      </c>
      <c r="E15" s="28">
        <v>33</v>
      </c>
      <c r="F15" s="31" t="s">
        <v>100</v>
      </c>
      <c r="G15" s="36" t="s">
        <v>118</v>
      </c>
      <c r="H15" s="41" t="s">
        <v>123</v>
      </c>
    </row>
    <row r="16" spans="1:8" ht="15" thickBot="1" x14ac:dyDescent="0.35">
      <c r="A16" s="24">
        <v>19</v>
      </c>
      <c r="B16" s="25" t="s">
        <v>89</v>
      </c>
      <c r="C16" s="26" t="s">
        <v>15</v>
      </c>
      <c r="D16" s="27">
        <v>15000</v>
      </c>
      <c r="E16" s="28">
        <v>51</v>
      </c>
      <c r="F16" s="34" t="s">
        <v>106</v>
      </c>
      <c r="G16" s="36"/>
      <c r="H16" s="41" t="s">
        <v>123</v>
      </c>
    </row>
    <row r="17" spans="1:8" ht="15" thickBot="1" x14ac:dyDescent="0.35">
      <c r="A17" s="24">
        <v>20</v>
      </c>
      <c r="B17" s="25" t="s">
        <v>90</v>
      </c>
      <c r="C17" s="26" t="s">
        <v>15</v>
      </c>
      <c r="D17" s="27">
        <v>10000</v>
      </c>
      <c r="E17" s="28">
        <v>65</v>
      </c>
      <c r="F17" s="31" t="s">
        <v>100</v>
      </c>
      <c r="G17" s="36" t="s">
        <v>119</v>
      </c>
      <c r="H17" s="41" t="s">
        <v>123</v>
      </c>
    </row>
    <row r="18" spans="1:8" ht="15" thickBot="1" x14ac:dyDescent="0.35">
      <c r="A18" s="24">
        <v>22</v>
      </c>
      <c r="B18" s="25" t="s">
        <v>92</v>
      </c>
      <c r="C18" s="26" t="s">
        <v>15</v>
      </c>
      <c r="D18" s="27">
        <v>8000</v>
      </c>
      <c r="E18" s="28">
        <v>6</v>
      </c>
      <c r="F18" s="34" t="s">
        <v>106</v>
      </c>
      <c r="G18" s="36" t="s">
        <v>109</v>
      </c>
      <c r="H18" s="41" t="s">
        <v>124</v>
      </c>
    </row>
    <row r="19" spans="1:8" ht="15" thickBot="1" x14ac:dyDescent="0.35">
      <c r="A19" s="24">
        <v>23</v>
      </c>
      <c r="B19" s="25" t="s">
        <v>93</v>
      </c>
      <c r="C19" s="26" t="s">
        <v>12</v>
      </c>
      <c r="D19" s="27">
        <v>20000</v>
      </c>
      <c r="E19" s="28">
        <v>33</v>
      </c>
      <c r="F19" s="34" t="s">
        <v>106</v>
      </c>
      <c r="G19" s="36"/>
      <c r="H19" s="41" t="s">
        <v>123</v>
      </c>
    </row>
    <row r="20" spans="1:8" ht="15" thickBot="1" x14ac:dyDescent="0.35">
      <c r="A20" s="24">
        <v>24</v>
      </c>
      <c r="B20" s="25" t="s">
        <v>94</v>
      </c>
      <c r="C20" s="26" t="s">
        <v>12</v>
      </c>
      <c r="D20" s="27">
        <v>20000</v>
      </c>
      <c r="E20" s="28">
        <v>22</v>
      </c>
      <c r="F20" s="31" t="s">
        <v>100</v>
      </c>
      <c r="G20" s="36" t="s">
        <v>120</v>
      </c>
      <c r="H20" s="40" t="s">
        <v>128</v>
      </c>
    </row>
    <row r="21" spans="1:8" ht="15" thickBot="1" x14ac:dyDescent="0.35">
      <c r="A21" s="24">
        <v>25</v>
      </c>
      <c r="B21" s="25" t="s">
        <v>95</v>
      </c>
      <c r="C21" s="26" t="s">
        <v>12</v>
      </c>
      <c r="D21" s="27">
        <v>20000</v>
      </c>
      <c r="E21" s="28">
        <v>69</v>
      </c>
      <c r="F21" s="34" t="s">
        <v>106</v>
      </c>
      <c r="G21" s="36"/>
      <c r="H21" s="41" t="s">
        <v>123</v>
      </c>
    </row>
    <row r="22" spans="1:8" ht="15" thickBot="1" x14ac:dyDescent="0.35">
      <c r="A22" s="29"/>
      <c r="B22" s="25" t="s">
        <v>97</v>
      </c>
      <c r="C22" s="26"/>
      <c r="D22" s="30">
        <v>448000</v>
      </c>
      <c r="E22" s="26"/>
      <c r="F22" s="35"/>
      <c r="G22" s="36"/>
      <c r="H22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zoomScale="62" zoomScaleNormal="62" workbookViewId="0">
      <selection activeCell="H18" sqref="H18"/>
    </sheetView>
  </sheetViews>
  <sheetFormatPr baseColWidth="10" defaultColWidth="9.109375" defaultRowHeight="14.4" x14ac:dyDescent="0.3"/>
  <cols>
    <col min="1" max="1" width="10.5546875" customWidth="1"/>
    <col min="2" max="2" width="53" customWidth="1"/>
    <col min="3" max="3" width="47" hidden="1" customWidth="1"/>
    <col min="4" max="4" width="27.44140625" customWidth="1"/>
    <col min="5" max="5" width="11.6640625" customWidth="1"/>
    <col min="7" max="7" width="10.109375" customWidth="1"/>
    <col min="8" max="9" width="14.33203125" customWidth="1"/>
    <col min="10" max="10" width="10.6640625" customWidth="1"/>
    <col min="11" max="11" width="14" customWidth="1"/>
    <col min="12" max="12" width="12.44140625" customWidth="1"/>
    <col min="13" max="13" width="16.6640625" customWidth="1"/>
  </cols>
  <sheetData>
    <row r="1" spans="1:13" ht="18.7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57</v>
      </c>
      <c r="F1" s="10" t="s">
        <v>70</v>
      </c>
      <c r="G1" s="9" t="s">
        <v>64</v>
      </c>
      <c r="H1" s="9" t="s">
        <v>65</v>
      </c>
      <c r="I1" s="9" t="s">
        <v>66</v>
      </c>
      <c r="J1" s="2"/>
      <c r="K1" s="2"/>
      <c r="L1" s="4"/>
      <c r="M1" s="3"/>
    </row>
    <row r="2" spans="1:13" x14ac:dyDescent="0.3">
      <c r="A2" s="6">
        <v>17</v>
      </c>
      <c r="B2" s="6" t="s">
        <v>87</v>
      </c>
      <c r="C2" t="s">
        <v>17</v>
      </c>
      <c r="D2" t="s">
        <v>15</v>
      </c>
      <c r="E2" s="7">
        <v>50000</v>
      </c>
      <c r="F2">
        <v>88</v>
      </c>
      <c r="G2" s="7"/>
      <c r="H2" s="7">
        <f>E2</f>
        <v>50000</v>
      </c>
      <c r="I2" s="7"/>
    </row>
    <row r="3" spans="1:13" x14ac:dyDescent="0.3">
      <c r="A3" s="6">
        <v>25</v>
      </c>
      <c r="B3" s="6" t="s">
        <v>95</v>
      </c>
      <c r="C3" t="s">
        <v>56</v>
      </c>
      <c r="D3" t="s">
        <v>12</v>
      </c>
      <c r="E3" s="7">
        <v>20000</v>
      </c>
      <c r="F3">
        <v>69</v>
      </c>
      <c r="G3" s="7"/>
      <c r="H3" s="7"/>
      <c r="I3" s="12">
        <f>E3</f>
        <v>20000</v>
      </c>
      <c r="J3" s="5"/>
      <c r="L3" s="6"/>
    </row>
    <row r="4" spans="1:13" x14ac:dyDescent="0.3">
      <c r="A4" s="6">
        <v>20</v>
      </c>
      <c r="B4" s="6" t="s">
        <v>90</v>
      </c>
      <c r="C4" t="s">
        <v>46</v>
      </c>
      <c r="D4" t="s">
        <v>15</v>
      </c>
      <c r="E4" s="7">
        <v>10000</v>
      </c>
      <c r="F4">
        <v>65</v>
      </c>
      <c r="G4" s="7"/>
      <c r="H4" s="7">
        <f>H2+E4</f>
        <v>60000</v>
      </c>
      <c r="I4" s="7"/>
    </row>
    <row r="5" spans="1:13" x14ac:dyDescent="0.3">
      <c r="A5" s="6">
        <v>19</v>
      </c>
      <c r="B5" s="6" t="s">
        <v>89</v>
      </c>
      <c r="C5" t="s">
        <v>19</v>
      </c>
      <c r="D5" t="s">
        <v>15</v>
      </c>
      <c r="E5" s="7">
        <v>15000</v>
      </c>
      <c r="F5">
        <v>51</v>
      </c>
      <c r="G5" s="7"/>
      <c r="H5" s="7">
        <f>E5+H4</f>
        <v>75000</v>
      </c>
      <c r="I5" s="7"/>
    </row>
    <row r="6" spans="1:13" x14ac:dyDescent="0.3">
      <c r="A6" s="6">
        <v>4</v>
      </c>
      <c r="B6" s="6" t="s">
        <v>74</v>
      </c>
      <c r="C6" t="s">
        <v>34</v>
      </c>
      <c r="D6" t="s">
        <v>22</v>
      </c>
      <c r="E6" s="7">
        <v>40000</v>
      </c>
      <c r="F6">
        <v>47</v>
      </c>
      <c r="G6" s="12">
        <f>E6/3</f>
        <v>13333.333333333334</v>
      </c>
      <c r="H6" s="12">
        <f>(E6/3)+H5</f>
        <v>88333.333333333328</v>
      </c>
      <c r="I6" s="12">
        <f>(E6/3)+I3</f>
        <v>33333.333333333336</v>
      </c>
    </row>
    <row r="7" spans="1:13" x14ac:dyDescent="0.3">
      <c r="A7" s="6">
        <v>5</v>
      </c>
      <c r="B7" s="6" t="s">
        <v>75</v>
      </c>
      <c r="C7" t="s">
        <v>36</v>
      </c>
      <c r="D7" t="s">
        <v>22</v>
      </c>
      <c r="E7" s="7">
        <v>14000</v>
      </c>
      <c r="F7">
        <v>40</v>
      </c>
      <c r="G7" s="7">
        <f>(E7/3)+G6</f>
        <v>18000</v>
      </c>
      <c r="H7" s="7">
        <f>(E7/3)+H6</f>
        <v>93000</v>
      </c>
      <c r="I7" s="7">
        <f>(E7/3)+I6</f>
        <v>38000</v>
      </c>
    </row>
    <row r="8" spans="1:13" x14ac:dyDescent="0.3">
      <c r="A8" s="6">
        <v>18</v>
      </c>
      <c r="B8" s="6" t="s">
        <v>88</v>
      </c>
      <c r="C8" t="s">
        <v>14</v>
      </c>
      <c r="D8" t="s">
        <v>15</v>
      </c>
      <c r="E8" s="7">
        <v>40000</v>
      </c>
      <c r="F8">
        <v>33</v>
      </c>
      <c r="G8" s="7"/>
      <c r="H8" s="7">
        <f>E8+H7</f>
        <v>133000</v>
      </c>
      <c r="I8" s="7"/>
    </row>
    <row r="9" spans="1:13" x14ac:dyDescent="0.3">
      <c r="A9" s="6">
        <v>23</v>
      </c>
      <c r="B9" s="6" t="s">
        <v>93</v>
      </c>
      <c r="C9" t="s">
        <v>11</v>
      </c>
      <c r="D9" t="s">
        <v>12</v>
      </c>
      <c r="E9" s="7">
        <v>20000</v>
      </c>
      <c r="F9">
        <v>33</v>
      </c>
      <c r="G9" s="7"/>
      <c r="H9" s="7"/>
      <c r="I9" s="7">
        <f>I7+E9</f>
        <v>58000</v>
      </c>
    </row>
    <row r="10" spans="1:13" x14ac:dyDescent="0.3">
      <c r="A10" s="6">
        <v>7</v>
      </c>
      <c r="B10" s="6" t="s">
        <v>77</v>
      </c>
      <c r="C10" t="s">
        <v>38</v>
      </c>
      <c r="D10" t="s">
        <v>6</v>
      </c>
      <c r="E10" s="7">
        <v>18000</v>
      </c>
      <c r="F10">
        <v>31</v>
      </c>
      <c r="G10" s="7">
        <f>E10+G7</f>
        <v>36000</v>
      </c>
      <c r="H10" s="7"/>
      <c r="I10" s="7"/>
    </row>
    <row r="11" spans="1:13" x14ac:dyDescent="0.3">
      <c r="A11" s="6">
        <v>2</v>
      </c>
      <c r="B11" s="6" t="s">
        <v>72</v>
      </c>
      <c r="C11" t="s">
        <v>26</v>
      </c>
      <c r="D11" t="s">
        <v>22</v>
      </c>
      <c r="E11" s="7">
        <v>36000</v>
      </c>
      <c r="F11">
        <v>23</v>
      </c>
      <c r="G11" s="7">
        <f>(E11/3)+G10</f>
        <v>48000</v>
      </c>
      <c r="H11" s="7">
        <f>(E11/3)+H8</f>
        <v>145000</v>
      </c>
      <c r="I11" s="7">
        <f>(E11/3)+I9</f>
        <v>70000</v>
      </c>
    </row>
    <row r="12" spans="1:13" x14ac:dyDescent="0.3">
      <c r="A12" s="6">
        <v>6</v>
      </c>
      <c r="B12" s="6" t="s">
        <v>76</v>
      </c>
      <c r="C12" t="s">
        <v>44</v>
      </c>
      <c r="D12" t="s">
        <v>22</v>
      </c>
      <c r="E12" s="7">
        <v>10000</v>
      </c>
      <c r="F12">
        <v>23</v>
      </c>
      <c r="G12" s="7">
        <f>(E12/3)+G11</f>
        <v>51333.333333333336</v>
      </c>
      <c r="H12" s="7">
        <f>(E12/3)+H11</f>
        <v>148333.33333333334</v>
      </c>
      <c r="I12" s="7">
        <f>(E12/3)+I11</f>
        <v>73333.333333333328</v>
      </c>
      <c r="J12" s="5"/>
    </row>
    <row r="13" spans="1:13" x14ac:dyDescent="0.3">
      <c r="A13" s="6">
        <v>1</v>
      </c>
      <c r="B13" s="6" t="s">
        <v>71</v>
      </c>
      <c r="C13" t="s">
        <v>28</v>
      </c>
      <c r="D13" t="s">
        <v>22</v>
      </c>
      <c r="E13" s="7">
        <v>60000</v>
      </c>
      <c r="F13">
        <v>22</v>
      </c>
      <c r="G13" s="7">
        <f>(30000-M16)+G12</f>
        <v>80500</v>
      </c>
      <c r="H13" s="12">
        <v>150000</v>
      </c>
      <c r="I13" s="12">
        <f>(30000-M16)+I12</f>
        <v>102500</v>
      </c>
      <c r="M13" s="7"/>
    </row>
    <row r="14" spans="1:13" x14ac:dyDescent="0.3">
      <c r="A14" s="6">
        <v>15</v>
      </c>
      <c r="B14" s="21" t="s">
        <v>85</v>
      </c>
      <c r="C14" t="s">
        <v>5</v>
      </c>
      <c r="D14" t="s">
        <v>6</v>
      </c>
      <c r="E14" s="7">
        <v>15000</v>
      </c>
      <c r="F14">
        <v>22</v>
      </c>
      <c r="G14" s="12">
        <f>G13+E14</f>
        <v>95500</v>
      </c>
      <c r="H14" s="7"/>
      <c r="I14" s="7"/>
    </row>
    <row r="15" spans="1:13" x14ac:dyDescent="0.3">
      <c r="A15" s="6">
        <v>24</v>
      </c>
      <c r="B15" s="6" t="s">
        <v>94</v>
      </c>
      <c r="C15" t="s">
        <v>32</v>
      </c>
      <c r="D15" t="s">
        <v>12</v>
      </c>
      <c r="E15" s="7">
        <v>20000</v>
      </c>
      <c r="F15">
        <v>22</v>
      </c>
      <c r="G15" s="7"/>
      <c r="H15" s="7"/>
      <c r="I15" s="13">
        <f>I13+E15</f>
        <v>122500</v>
      </c>
      <c r="M15" s="7">
        <f>H13-H12</f>
        <v>1666.666666666657</v>
      </c>
    </row>
    <row r="16" spans="1:13" x14ac:dyDescent="0.3">
      <c r="A16" s="6">
        <v>8</v>
      </c>
      <c r="B16" s="6" t="s">
        <v>78</v>
      </c>
      <c r="C16" t="s">
        <v>40</v>
      </c>
      <c r="D16" t="s">
        <v>6</v>
      </c>
      <c r="E16" s="7">
        <v>10000</v>
      </c>
      <c r="F16">
        <v>20</v>
      </c>
      <c r="G16" s="7">
        <f>G14+E16</f>
        <v>105500</v>
      </c>
      <c r="H16" s="7"/>
      <c r="I16" s="7"/>
      <c r="M16" s="7">
        <f>M15/2</f>
        <v>833.33333333332848</v>
      </c>
    </row>
    <row r="17" spans="1:13" x14ac:dyDescent="0.3">
      <c r="A17" s="6">
        <v>13</v>
      </c>
      <c r="B17" s="6" t="s">
        <v>83</v>
      </c>
      <c r="C17" t="s">
        <v>24</v>
      </c>
      <c r="D17" t="s">
        <v>6</v>
      </c>
      <c r="E17" s="8">
        <v>12500</v>
      </c>
      <c r="F17">
        <v>18</v>
      </c>
      <c r="G17" s="7">
        <f>G16+E17</f>
        <v>118000</v>
      </c>
      <c r="H17" s="7"/>
      <c r="I17" s="7"/>
    </row>
    <row r="18" spans="1:13" x14ac:dyDescent="0.3">
      <c r="A18" s="6">
        <v>21</v>
      </c>
      <c r="B18" s="6" t="s">
        <v>91</v>
      </c>
      <c r="C18" t="s">
        <v>52</v>
      </c>
      <c r="D18" t="s">
        <v>15</v>
      </c>
      <c r="E18" s="11">
        <v>35000</v>
      </c>
      <c r="F18">
        <v>18</v>
      </c>
      <c r="G18" s="7"/>
      <c r="H18" s="12" t="s">
        <v>96</v>
      </c>
      <c r="I18" s="7"/>
      <c r="M18" s="7">
        <f>150000-I15</f>
        <v>27500</v>
      </c>
    </row>
    <row r="19" spans="1:13" x14ac:dyDescent="0.3">
      <c r="A19" s="6">
        <v>9</v>
      </c>
      <c r="B19" s="6" t="s">
        <v>79</v>
      </c>
      <c r="C19" t="s">
        <v>30</v>
      </c>
      <c r="D19" t="s">
        <v>6</v>
      </c>
      <c r="E19" s="7">
        <v>40000</v>
      </c>
      <c r="F19">
        <v>12</v>
      </c>
      <c r="G19" s="7">
        <f>G17+E19</f>
        <v>158000</v>
      </c>
      <c r="H19" s="7"/>
      <c r="I19" s="7"/>
      <c r="M19" s="7">
        <f>M18/2</f>
        <v>13750</v>
      </c>
    </row>
    <row r="20" spans="1:13" x14ac:dyDescent="0.3">
      <c r="A20" s="6">
        <v>11</v>
      </c>
      <c r="B20" s="6" t="s">
        <v>81</v>
      </c>
      <c r="C20" t="s">
        <v>21</v>
      </c>
      <c r="D20" t="s">
        <v>6</v>
      </c>
      <c r="E20" s="7">
        <v>4500</v>
      </c>
      <c r="F20">
        <v>10</v>
      </c>
      <c r="G20" s="19">
        <f>G19+E20</f>
        <v>162500</v>
      </c>
      <c r="H20" s="7"/>
      <c r="I20" s="7"/>
    </row>
    <row r="21" spans="1:13" x14ac:dyDescent="0.3">
      <c r="A21" s="6">
        <v>16</v>
      </c>
      <c r="B21" s="6" t="s">
        <v>86</v>
      </c>
      <c r="C21" t="s">
        <v>9</v>
      </c>
      <c r="D21" t="s">
        <v>6</v>
      </c>
      <c r="E21" s="7">
        <v>10000</v>
      </c>
      <c r="F21">
        <v>7</v>
      </c>
      <c r="G21" s="7"/>
      <c r="H21" s="7"/>
      <c r="I21" s="7"/>
      <c r="M21" s="7"/>
    </row>
    <row r="22" spans="1:13" x14ac:dyDescent="0.3">
      <c r="A22" s="6">
        <v>22</v>
      </c>
      <c r="B22" s="6" t="s">
        <v>92</v>
      </c>
      <c r="C22" t="s">
        <v>54</v>
      </c>
      <c r="D22" t="s">
        <v>15</v>
      </c>
      <c r="E22" s="7">
        <v>8000</v>
      </c>
      <c r="F22">
        <v>6</v>
      </c>
      <c r="G22" s="7"/>
      <c r="H22" s="13">
        <f>H13+E22</f>
        <v>158000</v>
      </c>
      <c r="I22" s="7"/>
      <c r="J22" s="5"/>
    </row>
    <row r="23" spans="1:13" x14ac:dyDescent="0.3">
      <c r="A23" s="6">
        <v>10</v>
      </c>
      <c r="B23" s="6" t="s">
        <v>80</v>
      </c>
      <c r="C23" t="s">
        <v>42</v>
      </c>
      <c r="D23" t="s">
        <v>6</v>
      </c>
      <c r="E23" s="7">
        <v>22500</v>
      </c>
      <c r="F23">
        <v>5</v>
      </c>
      <c r="G23" s="7"/>
      <c r="H23" s="7"/>
      <c r="I23" s="7"/>
    </row>
    <row r="24" spans="1:13" x14ac:dyDescent="0.3">
      <c r="A24" s="6">
        <v>3</v>
      </c>
      <c r="B24" s="6" t="s">
        <v>73</v>
      </c>
      <c r="C24" t="s">
        <v>7</v>
      </c>
      <c r="D24" t="s">
        <v>22</v>
      </c>
      <c r="E24" s="7">
        <v>15000</v>
      </c>
      <c r="F24">
        <v>4</v>
      </c>
      <c r="G24" s="18"/>
      <c r="H24" s="13"/>
      <c r="I24" s="7"/>
      <c r="J24" s="13"/>
    </row>
    <row r="25" spans="1:13" x14ac:dyDescent="0.3">
      <c r="A25" s="6">
        <v>12</v>
      </c>
      <c r="B25" s="6" t="s">
        <v>82</v>
      </c>
      <c r="C25" t="s">
        <v>48</v>
      </c>
      <c r="D25" t="s">
        <v>6</v>
      </c>
      <c r="E25" s="7">
        <v>25000</v>
      </c>
      <c r="F25">
        <v>2</v>
      </c>
      <c r="G25" s="12"/>
      <c r="H25" s="7"/>
      <c r="I25" s="7"/>
    </row>
    <row r="26" spans="1:13" x14ac:dyDescent="0.3">
      <c r="A26" s="6">
        <v>14</v>
      </c>
      <c r="B26" s="6" t="s">
        <v>84</v>
      </c>
      <c r="C26" t="s">
        <v>50</v>
      </c>
      <c r="D26" t="s">
        <v>6</v>
      </c>
      <c r="E26" s="7">
        <v>5000</v>
      </c>
      <c r="F26">
        <v>2</v>
      </c>
      <c r="G26" s="18">
        <f>G20+E26</f>
        <v>167500</v>
      </c>
      <c r="H26" s="7"/>
      <c r="I26" s="7"/>
      <c r="J26" s="5"/>
    </row>
    <row r="27" spans="1:13" x14ac:dyDescent="0.3">
      <c r="E27" s="5">
        <f>SUM(E2:E26)</f>
        <v>555500</v>
      </c>
      <c r="G27" s="5"/>
      <c r="H27" s="5"/>
      <c r="I27" s="5"/>
    </row>
    <row r="29" spans="1:13" x14ac:dyDescent="0.3">
      <c r="E29" s="6" t="s">
        <v>67</v>
      </c>
      <c r="G29" s="7">
        <f>G26+I15+H22</f>
        <v>448000</v>
      </c>
      <c r="I29" s="6"/>
    </row>
    <row r="30" spans="1:13" x14ac:dyDescent="0.3">
      <c r="E30" s="6" t="s">
        <v>68</v>
      </c>
      <c r="G30" s="7">
        <f>450000-G29</f>
        <v>2000</v>
      </c>
    </row>
    <row r="33" spans="2:2" x14ac:dyDescent="0.3">
      <c r="B33" s="5" t="s">
        <v>58</v>
      </c>
    </row>
    <row r="35" spans="2:2" x14ac:dyDescent="0.3">
      <c r="B35" s="6" t="s">
        <v>59</v>
      </c>
    </row>
    <row r="36" spans="2:2" x14ac:dyDescent="0.3">
      <c r="B36" s="6" t="s">
        <v>60</v>
      </c>
    </row>
    <row r="37" spans="2:2" x14ac:dyDescent="0.3">
      <c r="B37" s="6" t="s">
        <v>61</v>
      </c>
    </row>
    <row r="38" spans="2:2" x14ac:dyDescent="0.3">
      <c r="B38" s="6" t="s">
        <v>62</v>
      </c>
    </row>
  </sheetData>
  <sheetProtection formatCells="0" formatColumns="0" formatRows="0" insertColumns="0" insertRows="0" insertHyperlinks="0" deleteColumns="0" deleteRows="0" sort="0" autoFilter="0" pivotTables="0"/>
  <autoFilter ref="A1:M1" xr:uid="{00000000-0009-0000-0000-000001000000}">
    <sortState xmlns:xlrd2="http://schemas.microsoft.com/office/spreadsheetml/2017/richdata2" ref="A2:M27">
      <sortCondition descending="1" ref="F1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workbookViewId="0">
      <selection activeCell="G3" sqref="G3"/>
    </sheetView>
  </sheetViews>
  <sheetFormatPr baseColWidth="10" defaultColWidth="11.44140625" defaultRowHeight="12" x14ac:dyDescent="0.25"/>
  <cols>
    <col min="1" max="1" width="11.44140625" style="14"/>
    <col min="2" max="2" width="47.5546875" style="14" customWidth="1"/>
    <col min="3" max="3" width="49.33203125" style="14" customWidth="1"/>
    <col min="4" max="4" width="25.5546875" style="14" customWidth="1"/>
    <col min="5" max="16384" width="11.44140625" style="14"/>
  </cols>
  <sheetData>
    <row r="1" spans="1:5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57</v>
      </c>
    </row>
    <row r="2" spans="1:5" ht="60" x14ac:dyDescent="0.25">
      <c r="A2" s="16">
        <v>45</v>
      </c>
      <c r="B2" s="16" t="s">
        <v>27</v>
      </c>
      <c r="C2" s="16" t="s">
        <v>28</v>
      </c>
      <c r="D2" s="16" t="s">
        <v>22</v>
      </c>
      <c r="E2" s="17">
        <v>60000</v>
      </c>
    </row>
    <row r="3" spans="1:5" ht="84" x14ac:dyDescent="0.25">
      <c r="A3" s="16">
        <v>40</v>
      </c>
      <c r="B3" s="16" t="s">
        <v>25</v>
      </c>
      <c r="C3" s="16" t="s">
        <v>26</v>
      </c>
      <c r="D3" s="16" t="s">
        <v>22</v>
      </c>
      <c r="E3" s="17">
        <v>36000</v>
      </c>
    </row>
    <row r="4" spans="1:5" ht="48" x14ac:dyDescent="0.25">
      <c r="A4" s="16">
        <v>19</v>
      </c>
      <c r="B4" s="16" t="s">
        <v>63</v>
      </c>
      <c r="C4" s="16" t="s">
        <v>69</v>
      </c>
      <c r="D4" s="16" t="s">
        <v>22</v>
      </c>
      <c r="E4" s="17">
        <v>15000</v>
      </c>
    </row>
    <row r="5" spans="1:5" ht="36" x14ac:dyDescent="0.25">
      <c r="A5" s="16">
        <v>58</v>
      </c>
      <c r="B5" s="16" t="s">
        <v>33</v>
      </c>
      <c r="C5" s="16" t="s">
        <v>34</v>
      </c>
      <c r="D5" s="16" t="s">
        <v>22</v>
      </c>
      <c r="E5" s="17">
        <v>40000</v>
      </c>
    </row>
    <row r="6" spans="1:5" ht="84" x14ac:dyDescent="0.25">
      <c r="A6" s="16">
        <v>62</v>
      </c>
      <c r="B6" s="16" t="s">
        <v>35</v>
      </c>
      <c r="C6" s="16" t="s">
        <v>36</v>
      </c>
      <c r="D6" s="16" t="s">
        <v>22</v>
      </c>
      <c r="E6" s="17">
        <v>14000</v>
      </c>
    </row>
    <row r="7" spans="1:5" ht="24" x14ac:dyDescent="0.25">
      <c r="A7" s="16">
        <v>7</v>
      </c>
      <c r="B7" s="16" t="s">
        <v>43</v>
      </c>
      <c r="C7" s="16" t="s">
        <v>44</v>
      </c>
      <c r="D7" s="16" t="s">
        <v>22</v>
      </c>
      <c r="E7" s="17">
        <v>10000</v>
      </c>
    </row>
    <row r="8" spans="1:5" ht="24" x14ac:dyDescent="0.25">
      <c r="A8" s="16">
        <v>64</v>
      </c>
      <c r="B8" s="16" t="s">
        <v>37</v>
      </c>
      <c r="C8" s="16" t="s">
        <v>38</v>
      </c>
      <c r="D8" s="16" t="s">
        <v>6</v>
      </c>
      <c r="E8" s="17">
        <v>18000</v>
      </c>
    </row>
    <row r="9" spans="1:5" ht="48" x14ac:dyDescent="0.25">
      <c r="A9" s="16">
        <v>68</v>
      </c>
      <c r="B9" s="16" t="s">
        <v>39</v>
      </c>
      <c r="C9" s="16" t="s">
        <v>40</v>
      </c>
      <c r="D9" s="16" t="s">
        <v>6</v>
      </c>
      <c r="E9" s="17">
        <v>10000</v>
      </c>
    </row>
    <row r="10" spans="1:5" ht="72" x14ac:dyDescent="0.25">
      <c r="A10" s="16">
        <v>53</v>
      </c>
      <c r="B10" s="16" t="s">
        <v>29</v>
      </c>
      <c r="C10" s="16" t="s">
        <v>30</v>
      </c>
      <c r="D10" s="16" t="s">
        <v>6</v>
      </c>
      <c r="E10" s="17">
        <v>40000</v>
      </c>
    </row>
    <row r="11" spans="1:5" ht="24" x14ac:dyDescent="0.25">
      <c r="A11" s="16">
        <v>69</v>
      </c>
      <c r="B11" s="16" t="s">
        <v>41</v>
      </c>
      <c r="C11" s="16" t="s">
        <v>42</v>
      </c>
      <c r="D11" s="16" t="s">
        <v>6</v>
      </c>
      <c r="E11" s="17">
        <v>22500</v>
      </c>
    </row>
    <row r="12" spans="1:5" ht="24" x14ac:dyDescent="0.25">
      <c r="A12" s="16">
        <v>39</v>
      </c>
      <c r="B12" s="16" t="s">
        <v>20</v>
      </c>
      <c r="C12" s="16" t="s">
        <v>21</v>
      </c>
      <c r="D12" s="16" t="s">
        <v>6</v>
      </c>
      <c r="E12" s="17">
        <v>4500</v>
      </c>
    </row>
    <row r="13" spans="1:5" ht="60" x14ac:dyDescent="0.25">
      <c r="A13" s="16">
        <v>73</v>
      </c>
      <c r="B13" s="16" t="s">
        <v>47</v>
      </c>
      <c r="C13" s="16" t="s">
        <v>48</v>
      </c>
      <c r="D13" s="16" t="s">
        <v>6</v>
      </c>
      <c r="E13" s="17">
        <v>25000</v>
      </c>
    </row>
    <row r="14" spans="1:5" ht="36" x14ac:dyDescent="0.25">
      <c r="A14" s="16">
        <v>4</v>
      </c>
      <c r="B14" s="16" t="s">
        <v>23</v>
      </c>
      <c r="C14" s="16" t="s">
        <v>24</v>
      </c>
      <c r="D14" s="16" t="s">
        <v>6</v>
      </c>
      <c r="E14" s="17">
        <v>12500</v>
      </c>
    </row>
    <row r="15" spans="1:5" ht="24" x14ac:dyDescent="0.25">
      <c r="A15" s="16">
        <v>76</v>
      </c>
      <c r="B15" s="16" t="s">
        <v>49</v>
      </c>
      <c r="C15" s="16" t="s">
        <v>50</v>
      </c>
      <c r="D15" s="16" t="s">
        <v>6</v>
      </c>
      <c r="E15" s="17">
        <v>5000</v>
      </c>
    </row>
    <row r="16" spans="1:5" ht="24" x14ac:dyDescent="0.25">
      <c r="A16" s="16">
        <v>16</v>
      </c>
      <c r="B16" s="16" t="s">
        <v>4</v>
      </c>
      <c r="C16" s="16" t="s">
        <v>5</v>
      </c>
      <c r="D16" s="16" t="s">
        <v>6</v>
      </c>
      <c r="E16" s="17">
        <v>15000</v>
      </c>
    </row>
    <row r="17" spans="1:5" ht="36" x14ac:dyDescent="0.25">
      <c r="A17" s="16">
        <v>2</v>
      </c>
      <c r="B17" s="16" t="s">
        <v>8</v>
      </c>
      <c r="C17" s="16" t="s">
        <v>9</v>
      </c>
      <c r="D17" s="16" t="s">
        <v>6</v>
      </c>
      <c r="E17" s="17">
        <v>10000</v>
      </c>
    </row>
    <row r="18" spans="1:5" ht="60" x14ac:dyDescent="0.25">
      <c r="A18" s="16">
        <v>26</v>
      </c>
      <c r="B18" s="16" t="s">
        <v>16</v>
      </c>
      <c r="C18" s="16" t="s">
        <v>17</v>
      </c>
      <c r="D18" s="16" t="s">
        <v>15</v>
      </c>
      <c r="E18" s="17">
        <v>50000</v>
      </c>
    </row>
    <row r="19" spans="1:5" ht="48" x14ac:dyDescent="0.25">
      <c r="A19" s="16">
        <v>25</v>
      </c>
      <c r="B19" s="16" t="s">
        <v>13</v>
      </c>
      <c r="C19" s="16" t="s">
        <v>14</v>
      </c>
      <c r="D19" s="16" t="s">
        <v>15</v>
      </c>
      <c r="E19" s="17">
        <v>40000</v>
      </c>
    </row>
    <row r="20" spans="1:5" ht="96" x14ac:dyDescent="0.25">
      <c r="A20" s="16">
        <v>28</v>
      </c>
      <c r="B20" s="16" t="s">
        <v>18</v>
      </c>
      <c r="C20" s="16" t="s">
        <v>19</v>
      </c>
      <c r="D20" s="16" t="s">
        <v>15</v>
      </c>
      <c r="E20" s="17">
        <v>15000</v>
      </c>
    </row>
    <row r="21" spans="1:5" ht="72" x14ac:dyDescent="0.25">
      <c r="A21" s="16">
        <v>72</v>
      </c>
      <c r="B21" s="16" t="s">
        <v>45</v>
      </c>
      <c r="C21" s="16" t="s">
        <v>46</v>
      </c>
      <c r="D21" s="16" t="s">
        <v>15</v>
      </c>
      <c r="E21" s="17">
        <v>10000</v>
      </c>
    </row>
    <row r="22" spans="1:5" ht="72" x14ac:dyDescent="0.25">
      <c r="A22" s="16">
        <v>80</v>
      </c>
      <c r="B22" s="16" t="s">
        <v>51</v>
      </c>
      <c r="C22" s="16" t="s">
        <v>52</v>
      </c>
      <c r="D22" s="16" t="s">
        <v>15</v>
      </c>
      <c r="E22" s="17">
        <v>35000</v>
      </c>
    </row>
    <row r="23" spans="1:5" ht="48" x14ac:dyDescent="0.25">
      <c r="A23" s="16">
        <v>81</v>
      </c>
      <c r="B23" s="16" t="s">
        <v>53</v>
      </c>
      <c r="C23" s="16" t="s">
        <v>54</v>
      </c>
      <c r="D23" s="16" t="s">
        <v>15</v>
      </c>
      <c r="E23" s="17">
        <v>8000</v>
      </c>
    </row>
    <row r="24" spans="1:5" ht="24" x14ac:dyDescent="0.25">
      <c r="A24" s="16">
        <v>21</v>
      </c>
      <c r="B24" s="16" t="s">
        <v>10</v>
      </c>
      <c r="C24" s="16" t="s">
        <v>11</v>
      </c>
      <c r="D24" s="16" t="s">
        <v>12</v>
      </c>
      <c r="E24" s="17">
        <v>20000</v>
      </c>
    </row>
    <row r="25" spans="1:5" ht="60" x14ac:dyDescent="0.25">
      <c r="A25" s="16">
        <v>56</v>
      </c>
      <c r="B25" s="16" t="s">
        <v>31</v>
      </c>
      <c r="C25" s="16" t="s">
        <v>32</v>
      </c>
      <c r="D25" s="16" t="s">
        <v>12</v>
      </c>
      <c r="E25" s="17">
        <v>20000</v>
      </c>
    </row>
    <row r="26" spans="1:5" ht="48" x14ac:dyDescent="0.25">
      <c r="A26" s="16">
        <v>86</v>
      </c>
      <c r="B26" s="16" t="s">
        <v>55</v>
      </c>
      <c r="C26" s="16" t="s">
        <v>56</v>
      </c>
      <c r="D26" s="16" t="s">
        <v>12</v>
      </c>
      <c r="E26" s="17">
        <v>20000</v>
      </c>
    </row>
  </sheetData>
  <autoFilter ref="A1:E1" xr:uid="{00000000-0009-0000-0000-000002000000}">
    <sortState xmlns:xlrd2="http://schemas.microsoft.com/office/spreadsheetml/2017/richdata2" ref="A2:E26">
      <sortCondition ref="D1"/>
    </sortState>
  </autoFilter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"/>
  <sheetViews>
    <sheetView topLeftCell="D1" workbookViewId="0">
      <selection activeCell="J21" sqref="J21"/>
    </sheetView>
  </sheetViews>
  <sheetFormatPr baseColWidth="10" defaultColWidth="9.109375" defaultRowHeight="14.4" x14ac:dyDescent="0.3"/>
  <cols>
    <col min="1" max="1" width="10.5546875" customWidth="1"/>
    <col min="2" max="2" width="53" customWidth="1"/>
    <col min="3" max="3" width="47" hidden="1" customWidth="1"/>
    <col min="4" max="4" width="27.44140625" customWidth="1"/>
    <col min="5" max="5" width="11.6640625" customWidth="1"/>
    <col min="8" max="8" width="10.109375" customWidth="1"/>
    <col min="9" max="10" width="14.33203125" customWidth="1"/>
    <col min="11" max="11" width="10.6640625" customWidth="1"/>
    <col min="12" max="12" width="14" customWidth="1"/>
    <col min="13" max="13" width="12.44140625" customWidth="1"/>
    <col min="14" max="14" width="16.6640625" customWidth="1"/>
  </cols>
  <sheetData>
    <row r="1" spans="1:14" ht="18.7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57</v>
      </c>
      <c r="F1" s="10" t="s">
        <v>70</v>
      </c>
      <c r="G1" s="10" t="s">
        <v>22</v>
      </c>
      <c r="H1" s="9" t="s">
        <v>64</v>
      </c>
      <c r="I1" s="9" t="s">
        <v>65</v>
      </c>
      <c r="J1" s="9" t="s">
        <v>66</v>
      </c>
      <c r="K1" s="2"/>
      <c r="L1" s="2"/>
      <c r="M1" s="4"/>
      <c r="N1" s="3"/>
    </row>
    <row r="2" spans="1:14" x14ac:dyDescent="0.3">
      <c r="A2" s="5">
        <v>4</v>
      </c>
      <c r="B2" s="5" t="s">
        <v>74</v>
      </c>
      <c r="C2" t="s">
        <v>34</v>
      </c>
      <c r="D2" t="s">
        <v>22</v>
      </c>
      <c r="E2" s="7">
        <v>40000</v>
      </c>
      <c r="F2">
        <v>47</v>
      </c>
      <c r="G2" s="7">
        <f>E2</f>
        <v>40000</v>
      </c>
      <c r="H2" s="12"/>
      <c r="I2" s="12"/>
      <c r="J2" s="12"/>
    </row>
    <row r="3" spans="1:14" x14ac:dyDescent="0.3">
      <c r="A3" s="5">
        <v>5</v>
      </c>
      <c r="B3" s="5" t="s">
        <v>75</v>
      </c>
      <c r="C3" t="s">
        <v>36</v>
      </c>
      <c r="D3" t="s">
        <v>22</v>
      </c>
      <c r="E3" s="7">
        <v>14000</v>
      </c>
      <c r="F3">
        <v>40</v>
      </c>
      <c r="G3" s="7">
        <f>E3+G2</f>
        <v>54000</v>
      </c>
      <c r="H3" s="7"/>
      <c r="I3" s="7"/>
      <c r="J3" s="7"/>
    </row>
    <row r="4" spans="1:14" x14ac:dyDescent="0.3">
      <c r="A4" s="5">
        <v>2</v>
      </c>
      <c r="B4" s="5" t="s">
        <v>72</v>
      </c>
      <c r="C4" t="s">
        <v>26</v>
      </c>
      <c r="D4" t="s">
        <v>22</v>
      </c>
      <c r="E4" s="7">
        <v>36000</v>
      </c>
      <c r="F4">
        <v>23</v>
      </c>
      <c r="G4" s="7">
        <f>E4+G3</f>
        <v>90000</v>
      </c>
      <c r="H4" s="7"/>
      <c r="I4" s="7"/>
      <c r="J4" s="7"/>
    </row>
    <row r="5" spans="1:14" x14ac:dyDescent="0.3">
      <c r="A5" s="5">
        <v>6</v>
      </c>
      <c r="B5" s="5" t="s">
        <v>76</v>
      </c>
      <c r="C5" t="s">
        <v>44</v>
      </c>
      <c r="D5" t="s">
        <v>22</v>
      </c>
      <c r="E5" s="7">
        <v>10000</v>
      </c>
      <c r="F5">
        <v>23</v>
      </c>
      <c r="G5" s="7">
        <f>E5+G4</f>
        <v>100000</v>
      </c>
      <c r="H5" s="7"/>
      <c r="I5" s="7"/>
      <c r="J5" s="7"/>
      <c r="K5" s="5"/>
    </row>
    <row r="6" spans="1:14" x14ac:dyDescent="0.3">
      <c r="A6" s="5">
        <v>1</v>
      </c>
      <c r="B6" s="5" t="s">
        <v>71</v>
      </c>
      <c r="C6" t="s">
        <v>28</v>
      </c>
      <c r="D6" t="s">
        <v>22</v>
      </c>
      <c r="E6" s="7">
        <v>60000</v>
      </c>
      <c r="F6">
        <v>22</v>
      </c>
      <c r="G6" s="13">
        <f>E6+G5</f>
        <v>160000</v>
      </c>
      <c r="H6" s="7"/>
      <c r="I6" s="12"/>
      <c r="J6" s="12"/>
      <c r="N6" s="7"/>
    </row>
    <row r="7" spans="1:14" x14ac:dyDescent="0.3">
      <c r="A7" s="5">
        <v>7</v>
      </c>
      <c r="B7" s="5" t="s">
        <v>77</v>
      </c>
      <c r="C7" t="s">
        <v>38</v>
      </c>
      <c r="D7" t="s">
        <v>6</v>
      </c>
      <c r="E7" s="7">
        <v>18000</v>
      </c>
      <c r="F7">
        <v>31</v>
      </c>
      <c r="H7" s="7">
        <f>E7</f>
        <v>18000</v>
      </c>
      <c r="I7" s="7"/>
      <c r="J7" s="7"/>
    </row>
    <row r="8" spans="1:14" x14ac:dyDescent="0.3">
      <c r="A8" s="5">
        <v>15</v>
      </c>
      <c r="B8" s="20" t="s">
        <v>85</v>
      </c>
      <c r="C8" t="s">
        <v>5</v>
      </c>
      <c r="D8" t="s">
        <v>6</v>
      </c>
      <c r="E8" s="7">
        <v>15000</v>
      </c>
      <c r="F8">
        <v>22</v>
      </c>
      <c r="H8" s="12">
        <f t="shared" ref="H8:H13" si="0">H7+E8</f>
        <v>33000</v>
      </c>
      <c r="I8" s="7"/>
      <c r="J8" s="7"/>
    </row>
    <row r="9" spans="1:14" x14ac:dyDescent="0.3">
      <c r="A9" s="5">
        <v>8</v>
      </c>
      <c r="B9" s="5" t="s">
        <v>78</v>
      </c>
      <c r="C9" t="s">
        <v>40</v>
      </c>
      <c r="D9" t="s">
        <v>6</v>
      </c>
      <c r="E9" s="7">
        <v>10000</v>
      </c>
      <c r="F9">
        <v>20</v>
      </c>
      <c r="H9" s="12">
        <f t="shared" si="0"/>
        <v>43000</v>
      </c>
      <c r="I9" s="7"/>
      <c r="J9" s="7"/>
      <c r="N9" s="7">
        <f>N8/2</f>
        <v>0</v>
      </c>
    </row>
    <row r="10" spans="1:14" x14ac:dyDescent="0.3">
      <c r="A10" s="5">
        <v>13</v>
      </c>
      <c r="B10" s="5" t="s">
        <v>83</v>
      </c>
      <c r="C10" t="s">
        <v>24</v>
      </c>
      <c r="D10" t="s">
        <v>6</v>
      </c>
      <c r="E10" s="7">
        <v>12500</v>
      </c>
      <c r="F10">
        <v>18</v>
      </c>
      <c r="H10" s="12">
        <f t="shared" si="0"/>
        <v>55500</v>
      </c>
      <c r="I10" s="7"/>
      <c r="J10" s="7"/>
    </row>
    <row r="11" spans="1:14" x14ac:dyDescent="0.3">
      <c r="A11" s="5">
        <v>9</v>
      </c>
      <c r="B11" s="5" t="s">
        <v>79</v>
      </c>
      <c r="C11" t="s">
        <v>30</v>
      </c>
      <c r="D11" t="s">
        <v>6</v>
      </c>
      <c r="E11" s="7">
        <v>40000</v>
      </c>
      <c r="F11">
        <v>12</v>
      </c>
      <c r="H11" s="12">
        <f t="shared" si="0"/>
        <v>95500</v>
      </c>
      <c r="I11" s="7"/>
      <c r="J11" s="7"/>
      <c r="N11" s="7">
        <f>N10/2</f>
        <v>0</v>
      </c>
    </row>
    <row r="12" spans="1:14" x14ac:dyDescent="0.3">
      <c r="A12" s="5">
        <v>11</v>
      </c>
      <c r="B12" s="5" t="s">
        <v>81</v>
      </c>
      <c r="C12" t="s">
        <v>21</v>
      </c>
      <c r="D12" t="s">
        <v>6</v>
      </c>
      <c r="E12" s="7">
        <v>4500</v>
      </c>
      <c r="F12">
        <v>10</v>
      </c>
      <c r="H12" s="12">
        <f t="shared" si="0"/>
        <v>100000</v>
      </c>
      <c r="I12" s="7"/>
      <c r="J12" s="7"/>
    </row>
    <row r="13" spans="1:14" x14ac:dyDescent="0.3">
      <c r="A13" s="5">
        <v>14</v>
      </c>
      <c r="B13" s="5" t="s">
        <v>84</v>
      </c>
      <c r="C13" t="s">
        <v>50</v>
      </c>
      <c r="D13" t="s">
        <v>6</v>
      </c>
      <c r="E13" s="8">
        <v>5000</v>
      </c>
      <c r="F13">
        <v>2</v>
      </c>
      <c r="H13" s="18">
        <f t="shared" si="0"/>
        <v>105000</v>
      </c>
      <c r="I13" s="7"/>
      <c r="J13" s="7"/>
      <c r="K13" s="5"/>
    </row>
    <row r="14" spans="1:14" x14ac:dyDescent="0.3">
      <c r="A14" s="5">
        <v>17</v>
      </c>
      <c r="B14" s="5" t="s">
        <v>87</v>
      </c>
      <c r="C14" t="s">
        <v>17</v>
      </c>
      <c r="D14" t="s">
        <v>15</v>
      </c>
      <c r="E14" s="7">
        <v>50000</v>
      </c>
      <c r="F14">
        <v>88</v>
      </c>
      <c r="H14" s="7"/>
      <c r="I14" s="7">
        <f>E14</f>
        <v>50000</v>
      </c>
      <c r="J14" s="7"/>
    </row>
    <row r="15" spans="1:14" x14ac:dyDescent="0.3">
      <c r="A15" s="5">
        <v>20</v>
      </c>
      <c r="B15" s="5" t="s">
        <v>90</v>
      </c>
      <c r="C15" t="s">
        <v>46</v>
      </c>
      <c r="D15" t="s">
        <v>15</v>
      </c>
      <c r="E15" s="7">
        <v>10000</v>
      </c>
      <c r="F15">
        <v>65</v>
      </c>
      <c r="H15" s="7"/>
      <c r="I15" s="7">
        <f>E15+I14</f>
        <v>60000</v>
      </c>
      <c r="J15" s="7"/>
    </row>
    <row r="16" spans="1:14" x14ac:dyDescent="0.3">
      <c r="A16" s="5">
        <v>19</v>
      </c>
      <c r="B16" s="5" t="s">
        <v>89</v>
      </c>
      <c r="C16" t="s">
        <v>19</v>
      </c>
      <c r="D16" t="s">
        <v>15</v>
      </c>
      <c r="E16" s="7">
        <v>15000</v>
      </c>
      <c r="F16">
        <v>51</v>
      </c>
      <c r="H16" s="7"/>
      <c r="I16" s="7">
        <f>E16+I15</f>
        <v>75000</v>
      </c>
      <c r="J16" s="7"/>
    </row>
    <row r="17" spans="1:14" x14ac:dyDescent="0.3">
      <c r="A17" s="5">
        <v>18</v>
      </c>
      <c r="B17" s="5" t="s">
        <v>88</v>
      </c>
      <c r="C17" t="s">
        <v>14</v>
      </c>
      <c r="D17" t="s">
        <v>15</v>
      </c>
      <c r="E17" s="7">
        <v>40000</v>
      </c>
      <c r="F17">
        <v>33</v>
      </c>
      <c r="H17" s="7"/>
      <c r="I17" s="12">
        <f>E17+I16</f>
        <v>115000</v>
      </c>
      <c r="J17" s="7"/>
    </row>
    <row r="18" spans="1:14" x14ac:dyDescent="0.3">
      <c r="A18" s="5">
        <v>22</v>
      </c>
      <c r="B18" s="5" t="s">
        <v>92</v>
      </c>
      <c r="C18" t="s">
        <v>54</v>
      </c>
      <c r="D18" t="s">
        <v>15</v>
      </c>
      <c r="E18" s="7">
        <v>8000</v>
      </c>
      <c r="F18">
        <v>6</v>
      </c>
      <c r="H18" s="7"/>
      <c r="I18" s="13">
        <f>I17+E18</f>
        <v>123000</v>
      </c>
      <c r="J18" s="7"/>
      <c r="K18" s="5"/>
    </row>
    <row r="19" spans="1:14" x14ac:dyDescent="0.3">
      <c r="A19" s="5">
        <v>25</v>
      </c>
      <c r="B19" s="5" t="s">
        <v>95</v>
      </c>
      <c r="C19" t="s">
        <v>56</v>
      </c>
      <c r="D19" t="s">
        <v>12</v>
      </c>
      <c r="E19" s="7">
        <v>20000</v>
      </c>
      <c r="F19">
        <v>69</v>
      </c>
      <c r="H19" s="7"/>
      <c r="I19" s="7"/>
      <c r="J19" s="12">
        <f>E19</f>
        <v>20000</v>
      </c>
      <c r="K19" s="5"/>
      <c r="M19" s="6"/>
    </row>
    <row r="20" spans="1:14" x14ac:dyDescent="0.3">
      <c r="A20" s="5">
        <v>23</v>
      </c>
      <c r="B20" s="5" t="s">
        <v>93</v>
      </c>
      <c r="C20" t="s">
        <v>11</v>
      </c>
      <c r="D20" t="s">
        <v>12</v>
      </c>
      <c r="E20" s="7">
        <v>20000</v>
      </c>
      <c r="F20">
        <v>33</v>
      </c>
      <c r="H20" s="7"/>
      <c r="I20" s="7"/>
      <c r="J20" s="12">
        <f>J19+E20</f>
        <v>40000</v>
      </c>
    </row>
    <row r="21" spans="1:14" x14ac:dyDescent="0.3">
      <c r="A21" s="5">
        <v>24</v>
      </c>
      <c r="B21" s="5" t="s">
        <v>94</v>
      </c>
      <c r="C21" t="s">
        <v>32</v>
      </c>
      <c r="D21" t="s">
        <v>12</v>
      </c>
      <c r="E21" s="7">
        <v>20000</v>
      </c>
      <c r="F21">
        <v>22</v>
      </c>
      <c r="H21" s="7"/>
      <c r="I21" s="7"/>
      <c r="J21" s="12">
        <f>J20+E21</f>
        <v>60000</v>
      </c>
      <c r="N21" s="7">
        <f>I19-I18</f>
        <v>-123000</v>
      </c>
    </row>
    <row r="22" spans="1:14" x14ac:dyDescent="0.3">
      <c r="E22" s="5">
        <f>SUM(E2:E21)</f>
        <v>448000</v>
      </c>
      <c r="H22" s="5"/>
      <c r="I22" s="5"/>
      <c r="J22" s="5"/>
    </row>
    <row r="24" spans="1:14" x14ac:dyDescent="0.3">
      <c r="E24" s="6" t="s">
        <v>67</v>
      </c>
      <c r="H24" s="13">
        <f>G6+H13+I17+J21</f>
        <v>440000</v>
      </c>
      <c r="J24" s="6"/>
    </row>
    <row r="25" spans="1:14" x14ac:dyDescent="0.3">
      <c r="E25" s="6" t="s">
        <v>68</v>
      </c>
      <c r="H25" s="7">
        <f>450000-H24</f>
        <v>10000</v>
      </c>
    </row>
    <row r="28" spans="1:14" x14ac:dyDescent="0.3">
      <c r="B28" s="5" t="s">
        <v>58</v>
      </c>
    </row>
    <row r="30" spans="1:14" x14ac:dyDescent="0.3">
      <c r="B30" s="6" t="s">
        <v>59</v>
      </c>
    </row>
    <row r="31" spans="1:14" x14ac:dyDescent="0.3">
      <c r="B31" s="6" t="s">
        <v>60</v>
      </c>
    </row>
    <row r="32" spans="1:14" x14ac:dyDescent="0.3">
      <c r="B32" s="6" t="s">
        <v>61</v>
      </c>
    </row>
    <row r="33" spans="2:2" x14ac:dyDescent="0.3">
      <c r="B33" s="6" t="s">
        <v>62</v>
      </c>
    </row>
  </sheetData>
  <autoFilter ref="A1:N1" xr:uid="{00000000-0009-0000-0000-000003000000}">
    <sortState xmlns:xlrd2="http://schemas.microsoft.com/office/spreadsheetml/2017/richdata2" ref="A2:N27">
      <sortCondition ref="D1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workbookViewId="0">
      <selection activeCell="A21" sqref="A21"/>
    </sheetView>
  </sheetViews>
  <sheetFormatPr baseColWidth="10" defaultColWidth="9.109375" defaultRowHeight="14.4" x14ac:dyDescent="0.3"/>
  <cols>
    <col min="1" max="1" width="10.5546875" customWidth="1"/>
    <col min="2" max="2" width="53" customWidth="1"/>
    <col min="3" max="3" width="47" hidden="1" customWidth="1"/>
    <col min="4" max="4" width="27.44140625" customWidth="1"/>
    <col min="5" max="5" width="11.6640625" customWidth="1"/>
    <col min="8" max="8" width="10.109375" customWidth="1"/>
    <col min="9" max="10" width="14.33203125" customWidth="1"/>
    <col min="11" max="11" width="10.6640625" customWidth="1"/>
    <col min="12" max="12" width="14" customWidth="1"/>
    <col min="13" max="13" width="12.44140625" customWidth="1"/>
    <col min="14" max="14" width="16.6640625" customWidth="1"/>
  </cols>
  <sheetData>
    <row r="1" spans="1:14" ht="18.7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57</v>
      </c>
      <c r="F1" s="10" t="s">
        <v>70</v>
      </c>
      <c r="G1" s="10" t="s">
        <v>22</v>
      </c>
      <c r="H1" s="9" t="s">
        <v>64</v>
      </c>
      <c r="I1" s="9" t="s">
        <v>65</v>
      </c>
      <c r="J1" s="9" t="s">
        <v>66</v>
      </c>
      <c r="K1" s="2"/>
      <c r="L1" s="2"/>
      <c r="M1" s="4"/>
      <c r="N1" s="3"/>
    </row>
    <row r="2" spans="1:14" x14ac:dyDescent="0.3">
      <c r="A2" s="5">
        <v>1</v>
      </c>
      <c r="B2" s="5" t="s">
        <v>71</v>
      </c>
      <c r="C2" t="s">
        <v>28</v>
      </c>
      <c r="D2" t="s">
        <v>22</v>
      </c>
      <c r="E2" s="7">
        <v>60000</v>
      </c>
      <c r="F2">
        <v>22</v>
      </c>
      <c r="G2" s="13"/>
      <c r="H2" s="7"/>
      <c r="I2" s="12"/>
      <c r="J2" s="12"/>
      <c r="N2" s="7"/>
    </row>
    <row r="3" spans="1:14" x14ac:dyDescent="0.3">
      <c r="A3" s="5">
        <v>2</v>
      </c>
      <c r="B3" s="5" t="s">
        <v>72</v>
      </c>
      <c r="C3" t="s">
        <v>26</v>
      </c>
      <c r="D3" t="s">
        <v>22</v>
      </c>
      <c r="E3" s="7">
        <v>36000</v>
      </c>
      <c r="F3">
        <v>23</v>
      </c>
      <c r="G3" s="7"/>
      <c r="H3" s="7"/>
      <c r="I3" s="7"/>
      <c r="J3" s="7"/>
    </row>
    <row r="4" spans="1:14" x14ac:dyDescent="0.3">
      <c r="A4" s="5">
        <v>4</v>
      </c>
      <c r="B4" s="5" t="s">
        <v>74</v>
      </c>
      <c r="C4" t="s">
        <v>34</v>
      </c>
      <c r="D4" t="s">
        <v>22</v>
      </c>
      <c r="E4" s="7">
        <v>40000</v>
      </c>
      <c r="F4">
        <v>47</v>
      </c>
      <c r="G4" s="7"/>
      <c r="H4" s="12"/>
      <c r="I4" s="12"/>
      <c r="J4" s="12"/>
    </row>
    <row r="5" spans="1:14" x14ac:dyDescent="0.3">
      <c r="A5" s="5">
        <v>5</v>
      </c>
      <c r="B5" s="5" t="s">
        <v>75</v>
      </c>
      <c r="C5" t="s">
        <v>36</v>
      </c>
      <c r="D5" t="s">
        <v>22</v>
      </c>
      <c r="E5" s="7">
        <v>14000</v>
      </c>
      <c r="F5">
        <v>40</v>
      </c>
      <c r="G5" s="7"/>
      <c r="H5" s="7"/>
      <c r="I5" s="7"/>
      <c r="J5" s="7"/>
    </row>
    <row r="6" spans="1:14" x14ac:dyDescent="0.3">
      <c r="A6" s="5">
        <v>6</v>
      </c>
      <c r="B6" s="5" t="s">
        <v>76</v>
      </c>
      <c r="C6" t="s">
        <v>44</v>
      </c>
      <c r="D6" t="s">
        <v>22</v>
      </c>
      <c r="E6" s="7">
        <v>10000</v>
      </c>
      <c r="F6">
        <v>23</v>
      </c>
      <c r="G6" s="7"/>
      <c r="H6" s="7"/>
      <c r="I6" s="7"/>
      <c r="J6" s="7"/>
      <c r="K6" s="5"/>
    </row>
    <row r="7" spans="1:14" x14ac:dyDescent="0.3">
      <c r="A7" s="5">
        <v>7</v>
      </c>
      <c r="B7" s="5" t="s">
        <v>77</v>
      </c>
      <c r="C7" t="s">
        <v>38</v>
      </c>
      <c r="D7" t="s">
        <v>6</v>
      </c>
      <c r="E7" s="7">
        <v>18000</v>
      </c>
      <c r="F7">
        <v>31</v>
      </c>
      <c r="H7" s="7"/>
      <c r="I7" s="7"/>
      <c r="J7" s="7"/>
    </row>
    <row r="8" spans="1:14" x14ac:dyDescent="0.3">
      <c r="A8" s="5">
        <v>8</v>
      </c>
      <c r="B8" s="5" t="s">
        <v>78</v>
      </c>
      <c r="C8" t="s">
        <v>40</v>
      </c>
      <c r="D8" t="s">
        <v>6</v>
      </c>
      <c r="E8" s="7">
        <v>10000</v>
      </c>
      <c r="F8">
        <v>20</v>
      </c>
      <c r="H8" s="12"/>
      <c r="I8" s="7"/>
      <c r="J8" s="7"/>
      <c r="N8" s="7">
        <f>N7/2</f>
        <v>0</v>
      </c>
    </row>
    <row r="9" spans="1:14" x14ac:dyDescent="0.3">
      <c r="A9" s="5">
        <v>9</v>
      </c>
      <c r="B9" s="5" t="s">
        <v>79</v>
      </c>
      <c r="C9" t="s">
        <v>30</v>
      </c>
      <c r="D9" t="s">
        <v>6</v>
      </c>
      <c r="E9" s="7">
        <v>40000</v>
      </c>
      <c r="F9">
        <v>12</v>
      </c>
      <c r="H9" s="12"/>
      <c r="I9" s="7"/>
      <c r="J9" s="7"/>
      <c r="N9" s="7">
        <f>N8/2</f>
        <v>0</v>
      </c>
    </row>
    <row r="10" spans="1:14" x14ac:dyDescent="0.3">
      <c r="A10" s="5">
        <v>11</v>
      </c>
      <c r="B10" s="5" t="s">
        <v>81</v>
      </c>
      <c r="C10" t="s">
        <v>21</v>
      </c>
      <c r="D10" t="s">
        <v>6</v>
      </c>
      <c r="E10" s="7">
        <v>4500</v>
      </c>
      <c r="F10">
        <v>10</v>
      </c>
      <c r="H10" s="12"/>
      <c r="I10" s="7"/>
      <c r="J10" s="7"/>
    </row>
    <row r="11" spans="1:14" x14ac:dyDescent="0.3">
      <c r="A11" s="5">
        <v>13</v>
      </c>
      <c r="B11" s="5" t="s">
        <v>83</v>
      </c>
      <c r="C11" t="s">
        <v>24</v>
      </c>
      <c r="D11" t="s">
        <v>6</v>
      </c>
      <c r="E11" s="7">
        <v>12500</v>
      </c>
      <c r="F11">
        <v>18</v>
      </c>
      <c r="H11" s="12"/>
      <c r="I11" s="7"/>
      <c r="J11" s="7"/>
    </row>
    <row r="12" spans="1:14" x14ac:dyDescent="0.3">
      <c r="A12" s="5">
        <v>14</v>
      </c>
      <c r="B12" s="5" t="s">
        <v>84</v>
      </c>
      <c r="C12" t="s">
        <v>50</v>
      </c>
      <c r="D12" t="s">
        <v>6</v>
      </c>
      <c r="E12" s="7">
        <v>5000</v>
      </c>
      <c r="F12">
        <v>2</v>
      </c>
      <c r="H12" s="18"/>
      <c r="I12" s="7"/>
      <c r="J12" s="7"/>
      <c r="K12" s="5"/>
    </row>
    <row r="13" spans="1:14" x14ac:dyDescent="0.3">
      <c r="A13" s="5">
        <v>15</v>
      </c>
      <c r="B13" s="20" t="s">
        <v>85</v>
      </c>
      <c r="C13" t="s">
        <v>5</v>
      </c>
      <c r="D13" t="s">
        <v>6</v>
      </c>
      <c r="E13" s="8">
        <v>15000</v>
      </c>
      <c r="F13">
        <v>22</v>
      </c>
      <c r="H13" s="12"/>
      <c r="I13" s="7"/>
      <c r="J13" s="7"/>
    </row>
    <row r="14" spans="1:14" x14ac:dyDescent="0.3">
      <c r="A14" s="5">
        <v>17</v>
      </c>
      <c r="B14" s="5" t="s">
        <v>87</v>
      </c>
      <c r="C14" t="s">
        <v>17</v>
      </c>
      <c r="D14" t="s">
        <v>15</v>
      </c>
      <c r="E14" s="7">
        <v>50000</v>
      </c>
      <c r="F14">
        <v>88</v>
      </c>
      <c r="H14" s="7"/>
      <c r="I14" s="7"/>
      <c r="J14" s="7"/>
    </row>
    <row r="15" spans="1:14" x14ac:dyDescent="0.3">
      <c r="A15" s="5">
        <v>18</v>
      </c>
      <c r="B15" s="5" t="s">
        <v>88</v>
      </c>
      <c r="C15" t="s">
        <v>14</v>
      </c>
      <c r="D15" t="s">
        <v>15</v>
      </c>
      <c r="E15" s="7">
        <v>40000</v>
      </c>
      <c r="F15">
        <v>33</v>
      </c>
      <c r="H15" s="7"/>
      <c r="I15" s="13"/>
      <c r="J15" s="7"/>
    </row>
    <row r="16" spans="1:14" x14ac:dyDescent="0.3">
      <c r="A16" s="5">
        <v>19</v>
      </c>
      <c r="B16" s="5" t="s">
        <v>89</v>
      </c>
      <c r="C16" t="s">
        <v>19</v>
      </c>
      <c r="D16" t="s">
        <v>15</v>
      </c>
      <c r="E16" s="7">
        <v>15000</v>
      </c>
      <c r="F16">
        <v>51</v>
      </c>
      <c r="H16" s="7"/>
      <c r="I16" s="7"/>
      <c r="J16" s="7"/>
    </row>
    <row r="17" spans="1:14" x14ac:dyDescent="0.3">
      <c r="A17" s="5">
        <v>20</v>
      </c>
      <c r="B17" s="5" t="s">
        <v>90</v>
      </c>
      <c r="C17" t="s">
        <v>46</v>
      </c>
      <c r="D17" t="s">
        <v>15</v>
      </c>
      <c r="E17" s="7">
        <v>10000</v>
      </c>
      <c r="F17">
        <v>65</v>
      </c>
      <c r="H17" s="7"/>
      <c r="I17" s="7"/>
      <c r="J17" s="7"/>
    </row>
    <row r="18" spans="1:14" x14ac:dyDescent="0.3">
      <c r="A18" s="5">
        <v>22</v>
      </c>
      <c r="B18" s="5" t="s">
        <v>92</v>
      </c>
      <c r="C18" t="s">
        <v>54</v>
      </c>
      <c r="D18" t="s">
        <v>15</v>
      </c>
      <c r="E18" s="7">
        <v>8000</v>
      </c>
      <c r="F18">
        <v>6</v>
      </c>
      <c r="H18" s="7"/>
      <c r="I18" s="13"/>
      <c r="J18" s="7"/>
      <c r="K18" s="5"/>
    </row>
    <row r="19" spans="1:14" x14ac:dyDescent="0.3">
      <c r="A19" s="5">
        <v>23</v>
      </c>
      <c r="B19" s="5" t="s">
        <v>93</v>
      </c>
      <c r="C19" t="s">
        <v>11</v>
      </c>
      <c r="D19" t="s">
        <v>12</v>
      </c>
      <c r="E19" s="7">
        <v>20000</v>
      </c>
      <c r="F19">
        <v>33</v>
      </c>
      <c r="H19" s="7"/>
      <c r="I19" s="7"/>
      <c r="J19" s="12"/>
    </row>
    <row r="20" spans="1:14" x14ac:dyDescent="0.3">
      <c r="A20" s="5">
        <v>24</v>
      </c>
      <c r="B20" s="5" t="s">
        <v>94</v>
      </c>
      <c r="C20" t="s">
        <v>32</v>
      </c>
      <c r="D20" t="s">
        <v>12</v>
      </c>
      <c r="E20" s="7">
        <v>20000</v>
      </c>
      <c r="F20">
        <v>22</v>
      </c>
      <c r="H20" s="7"/>
      <c r="I20" s="7"/>
      <c r="J20" s="13"/>
      <c r="N20" s="7">
        <f>I18-I17</f>
        <v>0</v>
      </c>
    </row>
    <row r="21" spans="1:14" x14ac:dyDescent="0.3">
      <c r="A21" s="5">
        <v>25</v>
      </c>
      <c r="B21" s="5" t="s">
        <v>95</v>
      </c>
      <c r="C21" t="s">
        <v>56</v>
      </c>
      <c r="D21" t="s">
        <v>12</v>
      </c>
      <c r="E21" s="7">
        <v>20000</v>
      </c>
      <c r="F21">
        <v>69</v>
      </c>
      <c r="H21" s="7"/>
      <c r="I21" s="7"/>
      <c r="J21" s="12"/>
      <c r="K21" s="5"/>
      <c r="M21" s="6"/>
    </row>
    <row r="22" spans="1:14" x14ac:dyDescent="0.3">
      <c r="E22" s="5">
        <f>SUM(E2:E21)</f>
        <v>448000</v>
      </c>
      <c r="H22" s="5"/>
      <c r="I22" s="5"/>
      <c r="J22" s="5"/>
    </row>
    <row r="24" spans="1:14" x14ac:dyDescent="0.3">
      <c r="E24" s="6"/>
      <c r="H24" s="13"/>
      <c r="J24" s="6"/>
    </row>
    <row r="25" spans="1:14" x14ac:dyDescent="0.3">
      <c r="E25" s="6"/>
      <c r="H25" s="7"/>
    </row>
    <row r="28" spans="1:14" x14ac:dyDescent="0.3">
      <c r="B28" s="5" t="s">
        <v>58</v>
      </c>
    </row>
    <row r="30" spans="1:14" x14ac:dyDescent="0.3">
      <c r="B30" s="6" t="s">
        <v>59</v>
      </c>
    </row>
    <row r="31" spans="1:14" x14ac:dyDescent="0.3">
      <c r="B31" s="6" t="s">
        <v>60</v>
      </c>
    </row>
    <row r="32" spans="1:14" x14ac:dyDescent="0.3">
      <c r="B32" s="6" t="s">
        <v>61</v>
      </c>
    </row>
    <row r="33" spans="2:2" x14ac:dyDescent="0.3">
      <c r="B33" s="6" t="s">
        <v>62</v>
      </c>
    </row>
  </sheetData>
  <autoFilter ref="A1:N1" xr:uid="{00000000-0009-0000-0000-000004000000}">
    <sortState xmlns:xlrd2="http://schemas.microsoft.com/office/spreadsheetml/2017/richdata2" ref="A2:N22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PROPOSTES FINALS</vt:lpstr>
      <vt:lpstr>Resultats votacions</vt:lpstr>
      <vt:lpstr>Hoja2</vt:lpstr>
      <vt:lpstr>Hoja1</vt:lpstr>
      <vt:lpstr>Propostes elegides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tpuigros</dc:creator>
  <cp:lastModifiedBy>Neus Lliteras</cp:lastModifiedBy>
  <dcterms:created xsi:type="dcterms:W3CDTF">2017-07-04T07:47:15Z</dcterms:created>
  <dcterms:modified xsi:type="dcterms:W3CDTF">2022-12-11T16:14:39Z</dcterms:modified>
</cp:coreProperties>
</file>